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35" tabRatio="754" activeTab="6"/>
  </bookViews>
  <sheets>
    <sheet name="政策说明" sheetId="1" r:id="rId1"/>
    <sheet name="冷轧" sheetId="2" r:id="rId2"/>
    <sheet name="镀锌" sheetId="3" r:id="rId3"/>
    <sheet name="电镀锌" sheetId="4" r:id="rId4"/>
    <sheet name="酸洗" sheetId="5" r:id="rId5"/>
    <sheet name="冷硬" sheetId="6" r:id="rId6"/>
    <sheet name="硅钢" sheetId="7" r:id="rId7"/>
  </sheets>
  <definedNames/>
  <calcPr fullCalcOnLoad="1"/>
</workbook>
</file>

<file path=xl/sharedStrings.xml><?xml version="1.0" encoding="utf-8"?>
<sst xmlns="http://schemas.openxmlformats.org/spreadsheetml/2006/main" count="610" uniqueCount="484">
  <si>
    <t>BG2017L-11</t>
  </si>
  <si>
    <t>本钢冷轧系列产品2017年第十一期价格及政策</t>
  </si>
  <si>
    <t xml:space="preserve">    关于《本钢冷轧系列产品2017年第十一期价格及政策》情况说明：</t>
  </si>
  <si>
    <t xml:space="preserve">    一、从2017年10月16日0：00时起，订购本钢2017年冷轧系列产品的合同，执行《本钢冷轧系列产品2017年第十一期价格及政策》，若遇价格调整，均以此为基础进行上浮或下调。价格调整以本钢销售部门发出的价格通知（文件）为准。</t>
  </si>
  <si>
    <t xml:space="preserve">    二、全部协议用户必须在规定的订货时间（付款基准日）前缴纳货款。</t>
  </si>
  <si>
    <t xml:space="preserve">    三、订货时间（付款基准日）：全款用户须在合同月上月20日前签订合同，集港用户需在合同月上月15日前签订合同（公休日不顺延，如遇调整，以本钢销售部门通知为准）。</t>
  </si>
  <si>
    <t xml:space="preserve">    四、贴息政策：
    1、银行承兑汇票月贴息率为0.45%，贴息率自本价格政策生效日起开始执行；全款、定金、集港、有价格利库起息日以合同月15日为基准日贴息。 
    2、现货竞拍、无价格利库承兑汇票起息日以交款日为基准日贴息，现款无返贴息。 </t>
  </si>
  <si>
    <t xml:space="preserve">    五、运输补贴:
    冷轧系列产品2017年11月份合同区域运输补贴如下：
    东北区域：自提、辽宁无运输补贴；吉林运输补贴20元/吨；黑龙江运输补贴40元/吨；
    华北区域：北京、天津、河北、山西、内蒙古运输补贴50元/吨；
    华东区域：山东、江苏、安徽、浙江、福建、江西、上海运输补贴100元/吨；
    华南区域：广东、广西、海南、河南、湖北、湖南运输补贴100元/吨；
    其他地区：上述地区之外的其它省份、直辖市及自治区运输补贴150元/吨。</t>
  </si>
  <si>
    <t xml:space="preserve">    六、以上补贴均为不含税价。</t>
  </si>
  <si>
    <t xml:space="preserve">                                                 本钢板材股份有限公司</t>
  </si>
  <si>
    <t xml:space="preserve">                                             本钢浦项冷轧薄板有限责任公司</t>
  </si>
  <si>
    <t xml:space="preserve">                                                      2017年10月16日</t>
  </si>
  <si>
    <t>冷轧产品价格表</t>
  </si>
  <si>
    <t>单位：元/吨（不含税）</t>
  </si>
  <si>
    <t>品名</t>
  </si>
  <si>
    <t>牌号</t>
  </si>
  <si>
    <t>厚度（MM）</t>
  </si>
  <si>
    <t>≥0.3</t>
  </si>
  <si>
    <t>≥0.4</t>
  </si>
  <si>
    <t>≥0.45</t>
  </si>
  <si>
    <t>≥0.5</t>
  </si>
  <si>
    <t>﹥0.6</t>
  </si>
  <si>
    <t>≥0.7</t>
  </si>
  <si>
    <t>≥0.8</t>
  </si>
  <si>
    <t>≥0.9</t>
  </si>
  <si>
    <t>≥1.0</t>
  </si>
  <si>
    <t>≥1.2</t>
  </si>
  <si>
    <t>≥1.5</t>
  </si>
  <si>
    <t>≥2.1</t>
  </si>
  <si>
    <t>一般用钢</t>
  </si>
  <si>
    <t>DC01</t>
  </si>
  <si>
    <t>价差</t>
  </si>
  <si>
    <t>ST12/BZT1/BZT2</t>
  </si>
  <si>
    <t>特深冲钢</t>
  </si>
  <si>
    <t>DC05</t>
  </si>
  <si>
    <t>加磷高强钢</t>
  </si>
  <si>
    <t>210P</t>
  </si>
  <si>
    <t>SPCC</t>
  </si>
  <si>
    <t>DC05-GZ</t>
  </si>
  <si>
    <t>APFC340</t>
  </si>
  <si>
    <t>SPCC-OB</t>
  </si>
  <si>
    <t>CR4</t>
  </si>
  <si>
    <t>APFC390</t>
  </si>
  <si>
    <t>DC01-GZ</t>
  </si>
  <si>
    <t>超深冲钢</t>
  </si>
  <si>
    <t>DC06</t>
  </si>
  <si>
    <t>APFC440</t>
  </si>
  <si>
    <t>CR1</t>
  </si>
  <si>
    <t>DC06-GZ</t>
  </si>
  <si>
    <t>SPFC340</t>
  </si>
  <si>
    <t>Q235B</t>
  </si>
  <si>
    <t>DC07</t>
  </si>
  <si>
    <t>SPFC390</t>
  </si>
  <si>
    <t>Q235B-L</t>
  </si>
  <si>
    <t>SPCUD</t>
  </si>
  <si>
    <t>SPFC440</t>
  </si>
  <si>
    <t>DC01-MB</t>
  </si>
  <si>
    <t>St16</t>
  </si>
  <si>
    <t>CR180P</t>
  </si>
  <si>
    <t>DC01-JD</t>
  </si>
  <si>
    <t>CR5</t>
  </si>
  <si>
    <t>CR210P</t>
  </si>
  <si>
    <t>焊丝钢</t>
  </si>
  <si>
    <t>YHS1</t>
  </si>
  <si>
    <t>低合金高强钢</t>
  </si>
  <si>
    <t>HC260LA</t>
  </si>
  <si>
    <t>HC220P</t>
  </si>
  <si>
    <t>YHS2</t>
  </si>
  <si>
    <t>HC300LA</t>
  </si>
  <si>
    <t>HC180Y</t>
  </si>
  <si>
    <t>YHS3</t>
  </si>
  <si>
    <t>HC340LA</t>
  </si>
  <si>
    <t>HC220Y</t>
  </si>
  <si>
    <t>家电用钢</t>
  </si>
  <si>
    <t>JD1</t>
  </si>
  <si>
    <t>HC340LA-GZ</t>
  </si>
  <si>
    <t>HC220Y-GZ</t>
  </si>
  <si>
    <t>JD2</t>
  </si>
  <si>
    <t>HC380LA</t>
  </si>
  <si>
    <t>烘烤硬化钢</t>
  </si>
  <si>
    <t>180BH</t>
  </si>
  <si>
    <t>JD3</t>
  </si>
  <si>
    <t>HC420LA</t>
  </si>
  <si>
    <t>B180H1</t>
  </si>
  <si>
    <t>SPCC-SD</t>
  </si>
  <si>
    <t>HC500LA</t>
  </si>
  <si>
    <t>H180</t>
  </si>
  <si>
    <t>搪瓷用钢</t>
  </si>
  <si>
    <t>BTC1</t>
  </si>
  <si>
    <t>HC420LA-GZ</t>
  </si>
  <si>
    <t>BH340</t>
  </si>
  <si>
    <t>结构用钢</t>
  </si>
  <si>
    <t>Q275B</t>
  </si>
  <si>
    <t>B340LA</t>
  </si>
  <si>
    <t>220BH</t>
  </si>
  <si>
    <t>St37</t>
  </si>
  <si>
    <t>B410LA</t>
  </si>
  <si>
    <t>CR180B2</t>
  </si>
  <si>
    <t>St44</t>
  </si>
  <si>
    <t>ZStE340</t>
  </si>
  <si>
    <t>CR210B2</t>
  </si>
  <si>
    <t>St37.0</t>
  </si>
  <si>
    <t>ZStE380</t>
  </si>
  <si>
    <t>碳素钢</t>
  </si>
  <si>
    <t>B240ZK</t>
  </si>
  <si>
    <t>St37-2G</t>
  </si>
  <si>
    <t>ZStE420</t>
  </si>
  <si>
    <t>B280VK</t>
  </si>
  <si>
    <t>St52</t>
  </si>
  <si>
    <t>590R</t>
  </si>
  <si>
    <t>碳锰钢</t>
  </si>
  <si>
    <t>SPRC440</t>
  </si>
  <si>
    <t>冲压用钢</t>
  </si>
  <si>
    <t>DC03</t>
  </si>
  <si>
    <t>CR240LA</t>
  </si>
  <si>
    <t>440W</t>
  </si>
  <si>
    <t>DC03-GZ</t>
  </si>
  <si>
    <t>CR270LA</t>
  </si>
  <si>
    <t>双相高强钢</t>
  </si>
  <si>
    <t>DP390</t>
  </si>
  <si>
    <t>DC03-JD</t>
  </si>
  <si>
    <t>CR300LA</t>
  </si>
  <si>
    <t>DP440</t>
  </si>
  <si>
    <t>DC03-PH</t>
  </si>
  <si>
    <t>CR340LA</t>
  </si>
  <si>
    <t>DP590</t>
  </si>
  <si>
    <t>SPCD</t>
  </si>
  <si>
    <t>CR420LA/CR380LA</t>
  </si>
  <si>
    <t>DP780</t>
  </si>
  <si>
    <t>St13</t>
  </si>
  <si>
    <t>B170P</t>
  </si>
  <si>
    <t>250/450DP</t>
  </si>
  <si>
    <t>SCD1</t>
  </si>
  <si>
    <t>B210P</t>
  </si>
  <si>
    <t>300/500DP</t>
  </si>
  <si>
    <t>CR2</t>
  </si>
  <si>
    <t>B210P-GZ</t>
  </si>
  <si>
    <t>280/590DP</t>
  </si>
  <si>
    <t>JSC270D</t>
  </si>
  <si>
    <t>B250P</t>
  </si>
  <si>
    <t>340/590DP</t>
  </si>
  <si>
    <t>深冲用钢</t>
  </si>
  <si>
    <t>DC04/BLD</t>
  </si>
  <si>
    <t>B180P2</t>
  </si>
  <si>
    <t>420/780DP</t>
  </si>
  <si>
    <t>DC04-GZ</t>
  </si>
  <si>
    <t>B220P2</t>
  </si>
  <si>
    <t>HC300/500DP</t>
  </si>
  <si>
    <t>SPCE</t>
  </si>
  <si>
    <t>B260P2</t>
  </si>
  <si>
    <t>HC550/980DP</t>
  </si>
  <si>
    <t>SPCEN</t>
  </si>
  <si>
    <t>P170</t>
  </si>
  <si>
    <t>SPFC590</t>
  </si>
  <si>
    <t>St14</t>
  </si>
  <si>
    <t>P210</t>
  </si>
  <si>
    <t>CR590T/340YDP</t>
  </si>
  <si>
    <t>SCD2</t>
  </si>
  <si>
    <t>P250/HC260Y</t>
  </si>
  <si>
    <t>HC420/780DP</t>
  </si>
  <si>
    <t>JSC270E</t>
  </si>
  <si>
    <t>180P</t>
  </si>
  <si>
    <t>热压成型钢</t>
  </si>
  <si>
    <t>PHS1800</t>
  </si>
  <si>
    <t>CR3</t>
  </si>
  <si>
    <t>PHS1500</t>
  </si>
  <si>
    <t>PHS2000</t>
  </si>
  <si>
    <t>价格说明：</t>
  </si>
  <si>
    <t>1、表中价格为连退1250mm宽度的FB产品价格,FC加价100元/吨，FD加价200元/吨。罩退B级产品减价30元/吨，A级产品在B级基础上下浮70元/吨，盒板不减价。</t>
  </si>
  <si>
    <t>2、宽度＜900mm加价300元/吨,900mm≤宽度＜1000mm加价200元/吨,1000mm≤宽度＜1050mm加价100元/吨,1600mm≤宽度&lt;1800mm加价50元/吨，宽度≥1800mm加价100元/吨。三冷剖分产品宽度不加价，宽度≥1600mm不加价。</t>
  </si>
  <si>
    <t>3、表中产品执行PT.A精度，PT.B精度加价200元/吨；厚度要求绝对正偏差或绝对负偏差加价200元/吨。</t>
  </si>
  <si>
    <t xml:space="preserve">4、卷重≤6吨加价30元/吨,卷重≥12吨减价30元/吨。 </t>
  </si>
  <si>
    <t>5、订货厚度进制单位为0.05mm,特殊厚度进制订货加价100元/吨。</t>
  </si>
  <si>
    <t>6、SPCC执行BX350-2017产品加价260元/吨。ST37.0执行BX376-2008标准的产品加价150元/吨。</t>
  </si>
  <si>
    <t>7、出口SPCC-SD执行BX321-2008标准的产品价格与SPCC一致。</t>
  </si>
  <si>
    <t>8、以上价格含包装费、厂内运杂费。</t>
  </si>
  <si>
    <t>9、加盖防水材料加价10元/吨。</t>
  </si>
  <si>
    <t>10、以上均为不含税价格。</t>
  </si>
  <si>
    <t>镀 锌 产 品 价 格 表</t>
  </si>
  <si>
    <t>≥0.30</t>
  </si>
  <si>
    <t>≥0.35</t>
  </si>
  <si>
    <t>≥0.40</t>
  </si>
  <si>
    <t>≥0.50</t>
  </si>
  <si>
    <t>≥0.60</t>
  </si>
  <si>
    <t>≥0.70</t>
  </si>
  <si>
    <t>≥0.80</t>
  </si>
  <si>
    <t>≥0.90</t>
  </si>
  <si>
    <t>≥1.00</t>
  </si>
  <si>
    <t>≥1.20</t>
  </si>
  <si>
    <t>≥1.51</t>
  </si>
  <si>
    <t>≥2.00</t>
  </si>
  <si>
    <t>DC51D+Z</t>
  </si>
  <si>
    <t>SGCC</t>
  </si>
  <si>
    <t>DC56D+Z</t>
  </si>
  <si>
    <t>HC220BD+Z-GZ</t>
  </si>
  <si>
    <t>DC56D+Z-GZ</t>
  </si>
  <si>
    <t>HX220BD+Z-GZ</t>
  </si>
  <si>
    <t>CR1+Z</t>
  </si>
  <si>
    <t>DC57D+Z</t>
  </si>
  <si>
    <t>H260BD+Z</t>
  </si>
  <si>
    <t>BHA6+Z</t>
  </si>
  <si>
    <t>DC57D+Z-MB</t>
  </si>
  <si>
    <t>H300BD+Z</t>
  </si>
  <si>
    <t>BHMB+Z</t>
  </si>
  <si>
    <t>DX56D+Z</t>
  </si>
  <si>
    <t>DC51JD1</t>
  </si>
  <si>
    <t>DX56D+Z-GZ</t>
  </si>
  <si>
    <t>DC51DWT</t>
  </si>
  <si>
    <t>DX57D+Z</t>
  </si>
  <si>
    <t>含磷高强钢</t>
  </si>
  <si>
    <t>H220PD+Z</t>
  </si>
  <si>
    <t>DC51D-GL</t>
  </si>
  <si>
    <t>St06Z</t>
  </si>
  <si>
    <t>HC220PD+Z</t>
  </si>
  <si>
    <t>DC51D+Z-GZ</t>
  </si>
  <si>
    <t>St07Z</t>
  </si>
  <si>
    <t>HY220PD+Z</t>
  </si>
  <si>
    <t>DC51D+Z-JD1</t>
  </si>
  <si>
    <t>HX220PD+Z</t>
  </si>
  <si>
    <t>DX51D+Z</t>
  </si>
  <si>
    <t>H260LAD+Z</t>
  </si>
  <si>
    <t>H260PD+Z</t>
  </si>
  <si>
    <t>DX51D+Z-MD</t>
  </si>
  <si>
    <t>HC260LAD+Z</t>
  </si>
  <si>
    <t>HC260PD+Z</t>
  </si>
  <si>
    <t>S220GD+Z</t>
  </si>
  <si>
    <t>HY260LAD+Z</t>
  </si>
  <si>
    <t>HY260PD+Z</t>
  </si>
  <si>
    <t>S250GD+Z</t>
  </si>
  <si>
    <t>HX260LAD+Z</t>
  </si>
  <si>
    <t>HX260PD+Z</t>
  </si>
  <si>
    <t>S280GD+Z</t>
  </si>
  <si>
    <t>H300LAD+Z</t>
  </si>
  <si>
    <t>H300PD+Z</t>
  </si>
  <si>
    <t>S320GD+Z</t>
  </si>
  <si>
    <t>HC300LAD+Z</t>
  </si>
  <si>
    <t>HC300PD+Z</t>
  </si>
  <si>
    <t>S350GD+Z</t>
  </si>
  <si>
    <t>HY300LAD+Z</t>
  </si>
  <si>
    <t>HY300PD+Z</t>
  </si>
  <si>
    <t>DC52D+Z</t>
  </si>
  <si>
    <t>HX300LAD+Z</t>
  </si>
  <si>
    <t>HX300PD+Z</t>
  </si>
  <si>
    <t>DC52D+Z-OB</t>
  </si>
  <si>
    <t>H340LAD+Z</t>
  </si>
  <si>
    <t>双相钢钢</t>
  </si>
  <si>
    <t>HC340/590DPD+Z</t>
  </si>
  <si>
    <t>DC52D+Z-JD</t>
  </si>
  <si>
    <t>HC340LAD+Z</t>
  </si>
  <si>
    <t>HC380/590TRD+Z</t>
  </si>
  <si>
    <t>DX52D+Z</t>
  </si>
  <si>
    <t>HY340LAD+Z</t>
  </si>
  <si>
    <t>DX52D+Z-MD</t>
  </si>
  <si>
    <t>HX340LAD+Z</t>
  </si>
  <si>
    <t>HC340/590DPD+Z-GZ</t>
  </si>
  <si>
    <t>BTVB1</t>
  </si>
  <si>
    <t>HC340LAD+Z-GZ</t>
  </si>
  <si>
    <t>深冲高强钢</t>
  </si>
  <si>
    <t>H180YD+Z</t>
  </si>
  <si>
    <t>HX340LAD+Z-GZ</t>
  </si>
  <si>
    <t>HC180YD+Z</t>
  </si>
  <si>
    <t>CR2+Z</t>
  </si>
  <si>
    <t>H380LAD+Z</t>
  </si>
  <si>
    <t>HY180YD+Z</t>
  </si>
  <si>
    <t>DC53D+Z</t>
  </si>
  <si>
    <t>HC380LAD+Z</t>
  </si>
  <si>
    <t>HX180YD+Z</t>
  </si>
  <si>
    <t>DC53JD/DX53D-GL</t>
  </si>
  <si>
    <t>HY380LAD+Z</t>
  </si>
  <si>
    <t>H220YD+Z</t>
  </si>
  <si>
    <t>DC53D+Z-MB</t>
  </si>
  <si>
    <t>HX380LAD+Z</t>
  </si>
  <si>
    <t>HC220YD+Z</t>
  </si>
  <si>
    <t>DC53D+Z-OB</t>
  </si>
  <si>
    <t>H420LAD+Z</t>
  </si>
  <si>
    <t>HY220YD+Z</t>
  </si>
  <si>
    <t>DC53D+Z-JD</t>
  </si>
  <si>
    <t>HC420LAD+Z</t>
  </si>
  <si>
    <t>HX220YD+Z</t>
  </si>
  <si>
    <t>DC53D+Z-GZ</t>
  </si>
  <si>
    <t>HY420LAD+Z</t>
  </si>
  <si>
    <t>HC220YD+Z-GZ</t>
  </si>
  <si>
    <t>DX53D+Z</t>
  </si>
  <si>
    <t>HX420LAD+Z</t>
  </si>
  <si>
    <t>HX220YD+Z-GZ</t>
  </si>
  <si>
    <t>DX53D+Z-MD</t>
  </si>
  <si>
    <t>HC420LAD+Z-GZ</t>
  </si>
  <si>
    <t>H260YD+Z</t>
  </si>
  <si>
    <t>DX53D+Z-GZ</t>
  </si>
  <si>
    <t>HX420LAD+Z-GZ</t>
  </si>
  <si>
    <t>HC260YD+Z</t>
  </si>
  <si>
    <t>St03Z</t>
  </si>
  <si>
    <t>HY260YD+Z</t>
  </si>
  <si>
    <t>JFMB+Z</t>
  </si>
  <si>
    <t>HX260YD+Z</t>
  </si>
  <si>
    <t>BTVB2</t>
  </si>
  <si>
    <t>B260LYD+Z</t>
  </si>
  <si>
    <t>CR3+Z</t>
  </si>
  <si>
    <t>CR420LA</t>
  </si>
  <si>
    <t>DC54D+Z</t>
  </si>
  <si>
    <t>440WD+Z</t>
  </si>
  <si>
    <t>DC54D+Z-GZ</t>
  </si>
  <si>
    <t>590RD+Z</t>
  </si>
  <si>
    <t>B240P1D+Z</t>
  </si>
  <si>
    <t>DX54D+Z</t>
  </si>
  <si>
    <t>H180BD+Z</t>
  </si>
  <si>
    <t>DX54D+Z-GZ</t>
  </si>
  <si>
    <t>H220BD+Z</t>
  </si>
  <si>
    <t>St04Z</t>
  </si>
  <si>
    <t>HC220BD+Z</t>
  </si>
  <si>
    <t>CR4/DX54D+Z-MD</t>
  </si>
  <si>
    <t>HX220BD+Z</t>
  </si>
  <si>
    <t>1、表中价格为1250mm宽度、Z140-199锌层的FB无花纯锌产品价格，FA减价70元/吨，FC加价100元/吨。一冷无花产品减价30元/吨，一冷有花产品减价260元/吨,三冷无花产品减价50元/吨。</t>
  </si>
  <si>
    <t>2、宽度&lt;900mm的加价300元/吨,900mm≤宽度&lt;1000mm加价100元/吨，1600mm≤宽度&lt;1800mm加价50元/吨，宽度≥1800mm的加价100元/吨。</t>
  </si>
  <si>
    <t xml:space="preserve">4、订货最大卷重≤6吨加价30元/吨,订货最小卷重≥12吨减价30元/吨。 </t>
  </si>
  <si>
    <t>6、环保钝化产品加价50元/吨，耐指纹产品加价100元/吨，锌铁合金产品加价100元/吨。</t>
  </si>
  <si>
    <t>7、锌层厚度加价表</t>
  </si>
  <si>
    <t>锌层厚度</t>
  </si>
  <si>
    <t>Z60-80</t>
  </si>
  <si>
    <t>Z81-99</t>
  </si>
  <si>
    <t>Z100-119</t>
  </si>
  <si>
    <t>Z120-139</t>
  </si>
  <si>
    <t>Z140-199</t>
  </si>
  <si>
    <t>Z200-219</t>
  </si>
  <si>
    <t>Z220-275</t>
  </si>
  <si>
    <t>Z276-350</t>
  </si>
  <si>
    <t>价格差</t>
  </si>
  <si>
    <t>8、DC53D+ZF-FY价格与DC53D+ZF同价。</t>
  </si>
  <si>
    <t>9、以上价格含包装费、厂内运杂费。</t>
  </si>
  <si>
    <t>10、加盖防水材料加价10元/吨。</t>
  </si>
  <si>
    <t>11、以上均为不含税价格。</t>
  </si>
  <si>
    <t>电 镀 锌 产 品 价 格 表</t>
  </si>
  <si>
    <t>厚度</t>
  </si>
  <si>
    <t>≥1.50</t>
  </si>
  <si>
    <t>SECC</t>
  </si>
  <si>
    <t>DC01E+Z</t>
  </si>
  <si>
    <t>SECD</t>
  </si>
  <si>
    <t>SECEN</t>
  </si>
  <si>
    <t>EGN5</t>
  </si>
  <si>
    <t>DC04E+Z</t>
  </si>
  <si>
    <t>DC05E+Z</t>
  </si>
  <si>
    <t>EGN5-DF</t>
  </si>
  <si>
    <t>SECE</t>
  </si>
  <si>
    <t>DC06E+Z</t>
  </si>
  <si>
    <t>DC03E+Z</t>
  </si>
  <si>
    <t>HC420LAE+Z</t>
  </si>
  <si>
    <t>1、表中价格为1250mm宽度、锌重20/20的FB产品价格，FC加价100元/吨。</t>
  </si>
  <si>
    <t>2、宽度＜900mm加价300元/吨,900mm≤宽度＜1000mm加价200元/吨,1000mm≤宽度＜1050mm加价100元/吨,1600mm≤宽度&lt;1800mm加价50元/吨，宽度≥1800mm加价100元/吨。</t>
  </si>
  <si>
    <t>6、磷化产品加价100元/吨，耐指纹产品加价100元/吨。</t>
  </si>
  <si>
    <t>7、锌重每增加10克/平方米加价100元/吨，单面价格按双面价格执行。</t>
  </si>
  <si>
    <t>热 轧 酸 洗 产 品 价 格 表</t>
  </si>
  <si>
    <t xml:space="preserve">     单位：元/吨</t>
  </si>
  <si>
    <t>品  名</t>
  </si>
  <si>
    <t>牌   号</t>
  </si>
  <si>
    <t>厚        度(mm)</t>
  </si>
  <si>
    <t>≥1.4</t>
  </si>
  <si>
    <t>≥1.8</t>
  </si>
  <si>
    <t>≥2</t>
  </si>
  <si>
    <t>≥2.3</t>
  </si>
  <si>
    <t>≥2.5</t>
  </si>
  <si>
    <t>≥2.75</t>
  </si>
  <si>
    <t>≥3.0</t>
  </si>
  <si>
    <t>≥5.0</t>
  </si>
  <si>
    <t>低碳钢</t>
  </si>
  <si>
    <t>SPHC</t>
  </si>
  <si>
    <t>价  差</t>
  </si>
  <si>
    <t>牌    号</t>
  </si>
  <si>
    <t>普 板</t>
  </si>
  <si>
    <t>Q195</t>
  </si>
  <si>
    <t>汽  车  结  构  钢</t>
  </si>
  <si>
    <t>QStE340TM</t>
  </si>
  <si>
    <t xml:space="preserve">Q215-235B/A </t>
  </si>
  <si>
    <t>QStE380TM</t>
  </si>
  <si>
    <t>SS400</t>
  </si>
  <si>
    <t>QStE420TM</t>
  </si>
  <si>
    <t>S235JR</t>
  </si>
  <si>
    <t>QStE460TM</t>
  </si>
  <si>
    <t>低 碳 钢</t>
  </si>
  <si>
    <t>DD11</t>
  </si>
  <si>
    <t>QStE500TM</t>
  </si>
  <si>
    <t>SPHD</t>
  </si>
  <si>
    <t>S315MC</t>
  </si>
  <si>
    <t>DD12</t>
  </si>
  <si>
    <t>S355MC</t>
  </si>
  <si>
    <t>SPHE</t>
  </si>
  <si>
    <t>S420MC</t>
  </si>
  <si>
    <t>DD13</t>
  </si>
  <si>
    <t>S460MC</t>
  </si>
  <si>
    <t>SPHC-MD</t>
  </si>
  <si>
    <t>S500MC</t>
  </si>
  <si>
    <t>MDRPS</t>
  </si>
  <si>
    <t>S550MC</t>
  </si>
  <si>
    <t>HR1</t>
  </si>
  <si>
    <t>SPFH540/SP540F/SPFH450</t>
  </si>
  <si>
    <t>HR2</t>
  </si>
  <si>
    <t>SPFH590/SP590</t>
  </si>
  <si>
    <t>HR3</t>
  </si>
  <si>
    <t>BG440QZR</t>
  </si>
  <si>
    <t>SYRPS</t>
  </si>
  <si>
    <t>BG480QZR</t>
  </si>
  <si>
    <t>SAE1022</t>
  </si>
  <si>
    <t>BG520QZR</t>
  </si>
  <si>
    <t>低合金钢</t>
  </si>
  <si>
    <t>Q345A</t>
  </si>
  <si>
    <t>BG440L/BG420L</t>
  </si>
  <si>
    <t>Q345B</t>
  </si>
  <si>
    <t>BG510L</t>
  </si>
  <si>
    <t>优碳钢</t>
  </si>
  <si>
    <t>BG550L</t>
  </si>
  <si>
    <t>车轮用钢</t>
  </si>
  <si>
    <t>BG330CL</t>
  </si>
  <si>
    <t>BG355L</t>
  </si>
  <si>
    <t>BG380CL</t>
  </si>
  <si>
    <t>BG590L</t>
  </si>
  <si>
    <t>BG420CL</t>
  </si>
  <si>
    <t>BG610L</t>
  </si>
  <si>
    <t>BG490CL</t>
  </si>
  <si>
    <t>500L</t>
  </si>
  <si>
    <t>BG590CL</t>
  </si>
  <si>
    <r>
      <t>B</t>
    </r>
    <r>
      <rPr>
        <sz val="13"/>
        <rFont val="宋体"/>
        <family val="0"/>
      </rPr>
      <t>G390/540HE</t>
    </r>
  </si>
  <si>
    <t>汽车结构钢</t>
  </si>
  <si>
    <t>SAPH310/TL1106</t>
  </si>
  <si>
    <t>结构钢</t>
  </si>
  <si>
    <t>St37-2/St37-3</t>
  </si>
  <si>
    <t>SAPH370/TL1111</t>
  </si>
  <si>
    <t>SPHT3</t>
  </si>
  <si>
    <t>SAPH400/TL1402</t>
  </si>
  <si>
    <t>SPHT3-D</t>
  </si>
  <si>
    <t>SAPH440/TL1406</t>
  </si>
  <si>
    <t>SPHT4</t>
  </si>
  <si>
    <t>HR420LA</t>
  </si>
  <si>
    <t>S355JR</t>
  </si>
  <si>
    <t>HR500LA</t>
  </si>
  <si>
    <t>E355</t>
  </si>
  <si>
    <t>HR440T-SA</t>
  </si>
  <si>
    <t>容器钢</t>
  </si>
  <si>
    <t>SG255</t>
  </si>
  <si>
    <t>SPFH380/SPFH420</t>
  </si>
  <si>
    <t>高强钢</t>
  </si>
  <si>
    <t>CP800</t>
  </si>
  <si>
    <t>1、表中价格为“合格”产品价格，“合格1”产品加价100元/吨，“高级”产品加价200元/吨。</t>
  </si>
  <si>
    <t>2、宽度＜1000mm加价200元/吨，宽度≥1000mm的非标宽度产品（不能被50整除的宽度）加价20元/吨。</t>
  </si>
  <si>
    <t>3、订货厚度＞2.5mm冷轧平整加价50元/吨。</t>
  </si>
  <si>
    <t>4、不切边产品减价30元/吨。</t>
  </si>
  <si>
    <t>5、订货卷重≥12吨优惠15元/吨。</t>
  </si>
  <si>
    <t>6、牌号SAPH370、SAPH440、SPFH540执行BX1273-2017标准另加价50元/吨。</t>
  </si>
  <si>
    <t>7、以上价格含包装费、厂内运杂费。简易包装卷减价15元/吨。</t>
  </si>
  <si>
    <t>8、以上价格均为不含税价。</t>
  </si>
  <si>
    <t>冷硬产品价格表</t>
  </si>
  <si>
    <t>单位:元/吨</t>
  </si>
  <si>
    <t>CA06H-G</t>
  </si>
  <si>
    <t>SAE1012</t>
  </si>
  <si>
    <t>≥0.6</t>
  </si>
  <si>
    <t>≥1.1</t>
  </si>
  <si>
    <t>≥1.25</t>
  </si>
  <si>
    <t>≥1.6</t>
  </si>
  <si>
    <t>≥2.0</t>
  </si>
  <si>
    <t>冷硬产品价格说明：</t>
  </si>
  <si>
    <t>1、表中价格为1050mm≤宽度≤1250mm价格,宽度＜1000mm产品加价100元/吨，1000mm≤宽度＜1050mm产品加价50元/吨。</t>
  </si>
  <si>
    <t>2、超薄机组产品优惠80元吨。</t>
  </si>
  <si>
    <t>3、超薄机组产品卷重≥10吨优惠30元/吨。</t>
  </si>
  <si>
    <t>4、以上价格含包装费、厂内运杂费。简易包装卷减价10元/吨。</t>
  </si>
  <si>
    <t>5、以上价格均为不含税价。</t>
  </si>
  <si>
    <t>硅  钢  产  品  价  格  表</t>
  </si>
  <si>
    <t>单位：元/吨</t>
  </si>
  <si>
    <t>规格</t>
  </si>
  <si>
    <t>价格</t>
  </si>
  <si>
    <t>无取向冷轧硅钢卷</t>
  </si>
  <si>
    <t>0.5*1200</t>
  </si>
  <si>
    <t>50BW470</t>
  </si>
  <si>
    <t>50BW600J</t>
  </si>
  <si>
    <t>50BW600S</t>
  </si>
  <si>
    <t>50BW600</t>
  </si>
  <si>
    <t>50BW800LK</t>
  </si>
  <si>
    <t>50BW800X</t>
  </si>
  <si>
    <t>50BW800J</t>
  </si>
  <si>
    <t>50BW800</t>
  </si>
  <si>
    <t>50BW1000</t>
  </si>
  <si>
    <t>50BW1300</t>
  </si>
  <si>
    <t>硅钢产品价格说明：</t>
  </si>
  <si>
    <t>1、表中价格为宽度1200mm价格,其它宽度加价100元/吨。</t>
  </si>
  <si>
    <t>2、以上价格含包装费、厂内运杂费。</t>
  </si>
  <si>
    <t>3、以上价格均为不含税价。</t>
  </si>
  <si>
    <t>4、标准为BX1164-2015的牌号50BW600现更名为50BW600J。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</si>
</sst>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8">
    <font>
      <sz val="12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3"/>
      <name val="宋体"/>
      <family val="0"/>
    </font>
    <font>
      <b/>
      <sz val="13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u val="single"/>
      <sz val="10.5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b/>
      <sz val="16"/>
      <name val="Calibri"/>
      <family val="0"/>
    </font>
    <font>
      <sz val="13"/>
      <name val="Calibri"/>
      <family val="0"/>
    </font>
    <font>
      <b/>
      <sz val="13"/>
      <name val="Calibri"/>
      <family val="0"/>
    </font>
    <font>
      <sz val="13"/>
      <name val="Calibri Light"/>
      <family val="0"/>
    </font>
    <font>
      <sz val="14"/>
      <color theme="1"/>
      <name val="Calibri"/>
      <family val="0"/>
    </font>
    <font>
      <b/>
      <sz val="16"/>
      <color theme="1"/>
      <name val="Calibri"/>
      <family val="0"/>
    </font>
    <font>
      <b/>
      <sz val="14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283">
    <xf numFmtId="0" fontId="0" fillId="0" borderId="0" xfId="0" applyAlignment="1">
      <alignment vertical="center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right"/>
    </xf>
    <xf numFmtId="0" fontId="50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horizontal="right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textRotation="255"/>
    </xf>
    <xf numFmtId="0" fontId="49" fillId="0" borderId="13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left" vertical="center"/>
    </xf>
    <xf numFmtId="0" fontId="49" fillId="0" borderId="15" xfId="0" applyFont="1" applyFill="1" applyBorder="1" applyAlignment="1">
      <alignment horizontal="center" vertical="center" textRotation="255"/>
    </xf>
    <xf numFmtId="0" fontId="49" fillId="0" borderId="16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left" vertical="center" wrapText="1"/>
    </xf>
    <xf numFmtId="0" fontId="49" fillId="0" borderId="17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NumberFormat="1" applyFont="1" applyFill="1" applyAlignment="1">
      <alignment horizontal="center" vertical="center" wrapText="1"/>
    </xf>
    <xf numFmtId="0" fontId="49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right"/>
    </xf>
    <xf numFmtId="0" fontId="49" fillId="0" borderId="9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/>
    </xf>
    <xf numFmtId="0" fontId="49" fillId="0" borderId="12" xfId="63" applyFont="1" applyBorder="1" applyAlignment="1">
      <alignment horizontal="center" vertical="center"/>
      <protection/>
    </xf>
    <xf numFmtId="0" fontId="49" fillId="0" borderId="15" xfId="63" applyFont="1" applyBorder="1" applyAlignment="1">
      <alignment horizontal="center" vertical="center"/>
      <protection/>
    </xf>
    <xf numFmtId="0" fontId="49" fillId="0" borderId="16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left"/>
    </xf>
    <xf numFmtId="0" fontId="49" fillId="0" borderId="0" xfId="0" applyFont="1" applyFill="1" applyAlignment="1">
      <alignment horizontal="left" wrapText="1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left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22" xfId="63" applyFont="1" applyBorder="1" applyAlignment="1">
      <alignment horizontal="center" vertical="center"/>
      <protection/>
    </xf>
    <xf numFmtId="0" fontId="51" fillId="0" borderId="23" xfId="63" applyFont="1" applyBorder="1" applyAlignment="1">
      <alignment horizontal="center" vertical="center"/>
      <protection/>
    </xf>
    <xf numFmtId="0" fontId="51" fillId="0" borderId="13" xfId="63" applyFont="1" applyBorder="1" applyAlignment="1">
      <alignment horizontal="center" vertical="center"/>
      <protection/>
    </xf>
    <xf numFmtId="0" fontId="51" fillId="0" borderId="15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10" xfId="63" applyFont="1" applyBorder="1" applyAlignment="1">
      <alignment horizontal="center" vertical="center"/>
      <protection/>
    </xf>
    <xf numFmtId="0" fontId="51" fillId="0" borderId="11" xfId="63" applyFont="1" applyBorder="1" applyAlignment="1">
      <alignment horizontal="center" vertical="center"/>
      <protection/>
    </xf>
    <xf numFmtId="0" fontId="51" fillId="0" borderId="0" xfId="63" applyFont="1" applyBorder="1" applyAlignment="1">
      <alignment horizontal="center" vertical="center"/>
      <protection/>
    </xf>
    <xf numFmtId="0" fontId="51" fillId="0" borderId="13" xfId="0" applyFont="1" applyFill="1" applyBorder="1" applyAlignment="1">
      <alignment horizontal="left" vertical="center"/>
    </xf>
    <xf numFmtId="0" fontId="51" fillId="0" borderId="14" xfId="63" applyFont="1" applyBorder="1" applyAlignment="1">
      <alignment horizontal="center" vertical="center"/>
      <protection/>
    </xf>
    <xf numFmtId="0" fontId="51" fillId="0" borderId="13" xfId="0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textRotation="255"/>
    </xf>
    <xf numFmtId="0" fontId="51" fillId="0" borderId="13" xfId="0" applyFont="1" applyFill="1" applyBorder="1" applyAlignment="1">
      <alignment vertical="center"/>
    </xf>
    <xf numFmtId="0" fontId="51" fillId="0" borderId="12" xfId="63" applyFont="1" applyBorder="1" applyAlignment="1">
      <alignment horizontal="center" vertical="center" wrapText="1"/>
      <protection/>
    </xf>
    <xf numFmtId="0" fontId="51" fillId="0" borderId="13" xfId="63" applyFont="1" applyFill="1" applyBorder="1" applyAlignment="1">
      <alignment vertical="center"/>
      <protection/>
    </xf>
    <xf numFmtId="0" fontId="51" fillId="0" borderId="12" xfId="0" applyFont="1" applyFill="1" applyBorder="1" applyAlignment="1">
      <alignment horizontal="center" vertical="center" wrapText="1"/>
    </xf>
    <xf numFmtId="0" fontId="51" fillId="0" borderId="12" xfId="63" applyFont="1" applyBorder="1" applyAlignment="1">
      <alignment horizontal="center" vertical="center" textRotation="255" wrapText="1"/>
      <protection/>
    </xf>
    <xf numFmtId="0" fontId="51" fillId="0" borderId="12" xfId="0" applyFont="1" applyFill="1" applyBorder="1" applyAlignment="1">
      <alignment horizontal="center" vertical="center" textRotation="255"/>
    </xf>
    <xf numFmtId="0" fontId="51" fillId="0" borderId="13" xfId="0" applyFont="1" applyFill="1" applyBorder="1" applyAlignment="1">
      <alignment vertical="center"/>
    </xf>
    <xf numFmtId="0" fontId="51" fillId="0" borderId="13" xfId="63" applyFont="1" applyBorder="1" applyAlignment="1">
      <alignment horizontal="center" vertical="center"/>
      <protection/>
    </xf>
    <xf numFmtId="0" fontId="51" fillId="0" borderId="14" xfId="63" applyFont="1" applyBorder="1" applyAlignment="1">
      <alignment horizontal="center" vertical="center"/>
      <protection/>
    </xf>
    <xf numFmtId="0" fontId="51" fillId="0" borderId="15" xfId="0" applyFont="1" applyFill="1" applyBorder="1" applyAlignment="1">
      <alignment horizontal="center" vertical="center" textRotation="255"/>
    </xf>
    <xf numFmtId="0" fontId="51" fillId="0" borderId="16" xfId="0" applyFont="1" applyFill="1" applyBorder="1" applyAlignment="1">
      <alignment vertical="center"/>
    </xf>
    <xf numFmtId="0" fontId="51" fillId="0" borderId="16" xfId="63" applyFont="1" applyBorder="1" applyAlignment="1">
      <alignment horizontal="center" vertical="center"/>
      <protection/>
    </xf>
    <xf numFmtId="0" fontId="51" fillId="0" borderId="17" xfId="63" applyFont="1" applyBorder="1" applyAlignment="1">
      <alignment horizontal="center" vertical="center"/>
      <protection/>
    </xf>
    <xf numFmtId="0" fontId="51" fillId="0" borderId="0" xfId="0" applyFont="1" applyFill="1" applyAlignment="1">
      <alignment vertical="center"/>
    </xf>
    <xf numFmtId="0" fontId="51" fillId="0" borderId="0" xfId="63" applyFont="1" applyAlignment="1">
      <alignment horizontal="center" vertical="center"/>
      <protection/>
    </xf>
    <xf numFmtId="0" fontId="51" fillId="0" borderId="0" xfId="0" applyFont="1" applyFill="1" applyBorder="1" applyAlignment="1">
      <alignment horizontal="left" vertical="center"/>
    </xf>
    <xf numFmtId="0" fontId="51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1" fillId="0" borderId="0" xfId="0" applyFont="1" applyFill="1" applyAlignment="1">
      <alignment horizontal="left"/>
    </xf>
    <xf numFmtId="0" fontId="52" fillId="0" borderId="0" xfId="0" applyFont="1" applyFill="1" applyAlignment="1">
      <alignment/>
    </xf>
    <xf numFmtId="0" fontId="52" fillId="0" borderId="18" xfId="63" applyFont="1" applyBorder="1" applyAlignment="1">
      <alignment horizontal="right" vertical="center"/>
      <protection/>
    </xf>
    <xf numFmtId="0" fontId="51" fillId="0" borderId="21" xfId="0" applyFont="1" applyFill="1" applyBorder="1" applyAlignment="1">
      <alignment horizontal="center" vertical="center"/>
    </xf>
    <xf numFmtId="176" fontId="51" fillId="0" borderId="22" xfId="63" applyNumberFormat="1" applyFont="1" applyBorder="1" applyAlignment="1">
      <alignment horizontal="center" vertical="center"/>
      <protection/>
    </xf>
    <xf numFmtId="176" fontId="51" fillId="0" borderId="23" xfId="63" applyNumberFormat="1" applyFont="1" applyBorder="1" applyAlignment="1">
      <alignment horizontal="center" vertical="center"/>
      <protection/>
    </xf>
    <xf numFmtId="176" fontId="51" fillId="0" borderId="13" xfId="63" applyNumberFormat="1" applyFont="1" applyBorder="1" applyAlignment="1">
      <alignment vertical="center"/>
      <protection/>
    </xf>
    <xf numFmtId="176" fontId="51" fillId="0" borderId="14" xfId="0" applyNumberFormat="1" applyFont="1" applyFill="1" applyBorder="1" applyAlignment="1">
      <alignment vertical="center"/>
    </xf>
    <xf numFmtId="0" fontId="51" fillId="0" borderId="24" xfId="63" applyFont="1" applyBorder="1" applyAlignment="1">
      <alignment vertical="center"/>
      <protection/>
    </xf>
    <xf numFmtId="0" fontId="51" fillId="0" borderId="26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 textRotation="255"/>
    </xf>
    <xf numFmtId="0" fontId="51" fillId="0" borderId="28" xfId="0" applyFont="1" applyFill="1" applyBorder="1" applyAlignment="1">
      <alignment horizontal="center" vertical="center" textRotation="255"/>
    </xf>
    <xf numFmtId="0" fontId="51" fillId="0" borderId="29" xfId="0" applyFont="1" applyFill="1" applyBorder="1" applyAlignment="1">
      <alignment horizontal="center" vertical="center" textRotation="255"/>
    </xf>
    <xf numFmtId="0" fontId="51" fillId="0" borderId="30" xfId="0" applyFont="1" applyFill="1" applyBorder="1" applyAlignment="1">
      <alignment horizontal="center" vertical="center" textRotation="255"/>
    </xf>
    <xf numFmtId="0" fontId="51" fillId="0" borderId="13" xfId="0" applyFont="1" applyFill="1" applyBorder="1" applyAlignment="1">
      <alignment horizontal="left"/>
    </xf>
    <xf numFmtId="0" fontId="51" fillId="0" borderId="31" xfId="0" applyFont="1" applyFill="1" applyBorder="1" applyAlignment="1">
      <alignment horizontal="center" vertical="center" textRotation="255"/>
    </xf>
    <xf numFmtId="0" fontId="51" fillId="0" borderId="32" xfId="0" applyFont="1" applyFill="1" applyBorder="1" applyAlignment="1">
      <alignment horizontal="center" vertical="center" textRotation="255"/>
    </xf>
    <xf numFmtId="0" fontId="51" fillId="0" borderId="33" xfId="0" applyFont="1" applyFill="1" applyBorder="1" applyAlignment="1">
      <alignment horizontal="left" vertical="center"/>
    </xf>
    <xf numFmtId="0" fontId="51" fillId="0" borderId="33" xfId="63" applyFont="1" applyBorder="1" applyAlignment="1">
      <alignment horizontal="center" vertical="center"/>
      <protection/>
    </xf>
    <xf numFmtId="0" fontId="51" fillId="0" borderId="34" xfId="63" applyFont="1" applyBorder="1" applyAlignment="1">
      <alignment horizontal="center" vertical="center"/>
      <protection/>
    </xf>
    <xf numFmtId="0" fontId="51" fillId="0" borderId="27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left" vertical="center"/>
    </xf>
    <xf numFmtId="0" fontId="51" fillId="0" borderId="35" xfId="0" applyFont="1" applyFill="1" applyBorder="1" applyAlignment="1">
      <alignment horizontal="center" vertical="center" wrapText="1"/>
    </xf>
    <xf numFmtId="0" fontId="51" fillId="0" borderId="36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54" fillId="0" borderId="15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43" fontId="49" fillId="0" borderId="0" xfId="22" applyFont="1" applyFill="1" applyAlignment="1">
      <alignment/>
    </xf>
    <xf numFmtId="0" fontId="56" fillId="0" borderId="0" xfId="0" applyFont="1" applyFill="1" applyBorder="1" applyAlignment="1">
      <alignment horizontal="left"/>
    </xf>
    <xf numFmtId="0" fontId="49" fillId="0" borderId="0" xfId="0" applyFont="1" applyFill="1" applyAlignment="1">
      <alignment horizontal="left" vertical="top"/>
    </xf>
    <xf numFmtId="0" fontId="49" fillId="0" borderId="0" xfId="0" applyFont="1" applyFill="1" applyAlignment="1">
      <alignment horizontal="left" vertical="top" wrapText="1"/>
    </xf>
    <xf numFmtId="0" fontId="54" fillId="0" borderId="0" xfId="0" applyFont="1" applyFill="1" applyBorder="1" applyAlignment="1">
      <alignment horizontal="right" vertical="center"/>
    </xf>
    <xf numFmtId="0" fontId="57" fillId="0" borderId="0" xfId="0" applyFont="1" applyFill="1" applyAlignment="1">
      <alignment vertical="center"/>
    </xf>
    <xf numFmtId="0" fontId="56" fillId="0" borderId="13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56" fillId="0" borderId="16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5" xfId="0" applyFont="1" applyFill="1" applyBorder="1" applyAlignment="1">
      <alignment/>
    </xf>
    <xf numFmtId="0" fontId="49" fillId="0" borderId="16" xfId="0" applyFont="1" applyBorder="1" applyAlignment="1">
      <alignment vertical="center"/>
    </xf>
    <xf numFmtId="0" fontId="49" fillId="0" borderId="0" xfId="63" applyFont="1" applyFill="1" applyBorder="1" applyAlignment="1">
      <alignment horizontal="left" wrapText="1"/>
      <protection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vertical="center" wrapText="1"/>
    </xf>
    <xf numFmtId="0" fontId="49" fillId="0" borderId="0" xfId="0" applyFont="1" applyFill="1" applyAlignment="1">
      <alignment horizontal="center" wrapText="1"/>
    </xf>
    <xf numFmtId="0" fontId="49" fillId="0" borderId="0" xfId="0" applyFont="1" applyFill="1" applyAlignment="1">
      <alignment vertical="center"/>
    </xf>
    <xf numFmtId="0" fontId="54" fillId="0" borderId="37" xfId="0" applyFont="1" applyFill="1" applyBorder="1" applyAlignment="1">
      <alignment horizontal="center" vertical="center"/>
    </xf>
    <xf numFmtId="0" fontId="54" fillId="0" borderId="35" xfId="0" applyFont="1" applyFill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39" xfId="0" applyFont="1" applyFill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9" fillId="0" borderId="41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0" xfId="0" applyFont="1" applyBorder="1" applyAlignment="1">
      <alignment horizontal="left" vertical="center"/>
    </xf>
    <xf numFmtId="0" fontId="49" fillId="0" borderId="43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3" xfId="0" applyFont="1" applyBorder="1" applyAlignment="1">
      <alignment horizontal="left" vertical="center"/>
    </xf>
    <xf numFmtId="0" fontId="49" fillId="0" borderId="16" xfId="0" applyFont="1" applyFill="1" applyBorder="1" applyAlignment="1">
      <alignment horizontal="left" vertical="center"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44" xfId="0" applyFont="1" applyFill="1" applyBorder="1" applyAlignment="1">
      <alignment horizontal="left" vertical="center"/>
    </xf>
    <xf numFmtId="0" fontId="49" fillId="0" borderId="45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1" xfId="0" applyFont="1" applyFill="1" applyBorder="1" applyAlignment="1">
      <alignment vertical="center"/>
    </xf>
    <xf numFmtId="0" fontId="49" fillId="0" borderId="14" xfId="0" applyFont="1" applyFill="1" applyBorder="1" applyAlignment="1">
      <alignment vertical="center"/>
    </xf>
    <xf numFmtId="0" fontId="49" fillId="0" borderId="17" xfId="0" applyFont="1" applyFill="1" applyBorder="1" applyAlignment="1">
      <alignment vertical="center"/>
    </xf>
    <xf numFmtId="0" fontId="49" fillId="0" borderId="46" xfId="0" applyFont="1" applyFill="1" applyBorder="1" applyAlignment="1">
      <alignment vertical="center"/>
    </xf>
    <xf numFmtId="0" fontId="49" fillId="0" borderId="47" xfId="0" applyFont="1" applyBorder="1" applyAlignment="1">
      <alignment vertical="center"/>
    </xf>
    <xf numFmtId="0" fontId="49" fillId="0" borderId="43" xfId="0" applyFont="1" applyBorder="1" applyAlignment="1">
      <alignment horizontal="center" vertical="center"/>
    </xf>
    <xf numFmtId="0" fontId="49" fillId="0" borderId="44" xfId="0" applyFont="1" applyFill="1" applyBorder="1" applyAlignment="1">
      <alignment vertical="center"/>
    </xf>
    <xf numFmtId="0" fontId="49" fillId="0" borderId="48" xfId="0" applyFont="1" applyBorder="1" applyAlignment="1">
      <alignment vertical="center"/>
    </xf>
    <xf numFmtId="0" fontId="49" fillId="0" borderId="49" xfId="0" applyFont="1" applyBorder="1" applyAlignment="1">
      <alignment horizontal="center" vertical="center"/>
    </xf>
    <xf numFmtId="0" fontId="49" fillId="0" borderId="50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51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/>
    </xf>
    <xf numFmtId="0" fontId="49" fillId="0" borderId="45" xfId="0" applyFont="1" applyBorder="1" applyAlignment="1">
      <alignment horizontal="center" vertical="center"/>
    </xf>
    <xf numFmtId="0" fontId="56" fillId="0" borderId="0" xfId="0" applyFont="1" applyFill="1" applyAlignment="1">
      <alignment horizontal="left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/>
    </xf>
    <xf numFmtId="0" fontId="49" fillId="0" borderId="52" xfId="0" applyFont="1" applyBorder="1" applyAlignment="1">
      <alignment horizontal="center" vertical="center"/>
    </xf>
    <xf numFmtId="0" fontId="49" fillId="0" borderId="11" xfId="0" applyFont="1" applyBorder="1" applyAlignment="1">
      <alignment horizontal="right" vertical="center"/>
    </xf>
    <xf numFmtId="0" fontId="49" fillId="0" borderId="14" xfId="0" applyFont="1" applyBorder="1" applyAlignment="1">
      <alignment horizontal="right" vertical="center"/>
    </xf>
    <xf numFmtId="0" fontId="49" fillId="0" borderId="17" xfId="0" applyFont="1" applyBorder="1" applyAlignment="1">
      <alignment horizontal="right" vertical="center"/>
    </xf>
    <xf numFmtId="0" fontId="49" fillId="0" borderId="48" xfId="0" applyFont="1" applyBorder="1" applyAlignment="1">
      <alignment horizontal="right" vertical="center"/>
    </xf>
    <xf numFmtId="0" fontId="49" fillId="0" borderId="53" xfId="0" applyFont="1" applyFill="1" applyBorder="1" applyAlignment="1">
      <alignment horizontal="left" vertical="center"/>
    </xf>
    <xf numFmtId="0" fontId="49" fillId="0" borderId="34" xfId="0" applyFont="1" applyBorder="1" applyAlignment="1">
      <alignment horizontal="right" vertical="center"/>
    </xf>
    <xf numFmtId="0" fontId="49" fillId="0" borderId="16" xfId="0" applyFont="1" applyBorder="1" applyAlignment="1">
      <alignment horizontal="left" vertical="center"/>
    </xf>
    <xf numFmtId="0" fontId="49" fillId="0" borderId="54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vertical="center" wrapText="1"/>
    </xf>
    <xf numFmtId="0" fontId="49" fillId="0" borderId="13" xfId="0" applyFont="1" applyFill="1" applyBorder="1" applyAlignment="1">
      <alignment horizontal="center" wrapText="1"/>
    </xf>
    <xf numFmtId="0" fontId="54" fillId="0" borderId="19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54" fillId="0" borderId="41" xfId="0" applyFont="1" applyFill="1" applyBorder="1" applyAlignment="1">
      <alignment horizontal="center" vertical="center"/>
    </xf>
    <xf numFmtId="0" fontId="54" fillId="0" borderId="42" xfId="0" applyFont="1" applyFill="1" applyBorder="1" applyAlignment="1">
      <alignment horizontal="center" vertical="center"/>
    </xf>
    <xf numFmtId="0" fontId="54" fillId="0" borderId="52" xfId="0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right" vertical="center"/>
    </xf>
    <xf numFmtId="0" fontId="49" fillId="0" borderId="55" xfId="0" applyFont="1" applyFill="1" applyBorder="1" applyAlignment="1">
      <alignment horizontal="center" vertical="center"/>
    </xf>
    <xf numFmtId="0" fontId="49" fillId="0" borderId="44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right"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right" vertical="center"/>
    </xf>
    <xf numFmtId="0" fontId="49" fillId="0" borderId="11" xfId="0" applyFont="1" applyFill="1" applyBorder="1" applyAlignment="1">
      <alignment horizontal="right" vertical="center"/>
    </xf>
    <xf numFmtId="0" fontId="49" fillId="0" borderId="37" xfId="0" applyFont="1" applyFill="1" applyBorder="1" applyAlignment="1">
      <alignment horizontal="center" vertical="center"/>
    </xf>
    <xf numFmtId="0" fontId="49" fillId="0" borderId="51" xfId="0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horizontal="center" vertical="center"/>
    </xf>
    <xf numFmtId="0" fontId="49" fillId="0" borderId="56" xfId="0" applyFont="1" applyFill="1" applyBorder="1" applyAlignment="1">
      <alignment horizontal="center" vertical="center"/>
    </xf>
    <xf numFmtId="0" fontId="49" fillId="0" borderId="43" xfId="0" applyFont="1" applyFill="1" applyBorder="1" applyAlignment="1">
      <alignment horizontal="center" vertical="center"/>
    </xf>
    <xf numFmtId="0" fontId="49" fillId="0" borderId="57" xfId="0" applyFont="1" applyFill="1" applyBorder="1" applyAlignment="1">
      <alignment horizontal="center" vertical="center"/>
    </xf>
    <xf numFmtId="0" fontId="49" fillId="0" borderId="58" xfId="0" applyFont="1" applyFill="1" applyBorder="1" applyAlignment="1">
      <alignment horizontal="left" vertical="center"/>
    </xf>
    <xf numFmtId="0" fontId="49" fillId="0" borderId="34" xfId="0" applyFont="1" applyFill="1" applyBorder="1" applyAlignment="1">
      <alignment horizontal="right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/>
    </xf>
    <xf numFmtId="0" fontId="49" fillId="0" borderId="11" xfId="0" applyFont="1" applyFill="1" applyBorder="1" applyAlignment="1">
      <alignment horizontal="right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59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left" vertical="center"/>
    </xf>
    <xf numFmtId="0" fontId="49" fillId="0" borderId="31" xfId="0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38" xfId="63" applyFont="1" applyFill="1" applyBorder="1" applyAlignment="1">
      <alignment horizontal="left"/>
      <protection/>
    </xf>
    <xf numFmtId="0" fontId="56" fillId="0" borderId="39" xfId="63" applyFont="1" applyFill="1" applyBorder="1" applyAlignment="1">
      <alignment horizontal="left"/>
      <protection/>
    </xf>
    <xf numFmtId="0" fontId="49" fillId="0" borderId="39" xfId="0" applyFont="1" applyFill="1" applyBorder="1" applyAlignment="1">
      <alignment horizontal="left" vertical="center"/>
    </xf>
    <xf numFmtId="0" fontId="56" fillId="0" borderId="0" xfId="63" applyFont="1" applyFill="1" applyBorder="1" applyAlignment="1">
      <alignment horizontal="left"/>
      <protection/>
    </xf>
    <xf numFmtId="0" fontId="56" fillId="0" borderId="0" xfId="63" applyFont="1" applyFill="1" applyAlignment="1">
      <alignment horizontal="left"/>
      <protection/>
    </xf>
    <xf numFmtId="0" fontId="49" fillId="0" borderId="0" xfId="63" applyFont="1" applyFill="1" applyAlignment="1">
      <alignment horizontal="left"/>
      <protection/>
    </xf>
    <xf numFmtId="0" fontId="49" fillId="0" borderId="0" xfId="63" applyFont="1" applyFill="1" applyAlignment="1">
      <alignment horizontal="left" vertical="top" wrapText="1"/>
      <protection/>
    </xf>
    <xf numFmtId="0" fontId="54" fillId="0" borderId="21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/>
    </xf>
    <xf numFmtId="0" fontId="49" fillId="0" borderId="48" xfId="0" applyFont="1" applyFill="1" applyBorder="1" applyAlignment="1">
      <alignment horizontal="right" vertical="center"/>
    </xf>
    <xf numFmtId="0" fontId="49" fillId="0" borderId="37" xfId="0" applyFont="1" applyFill="1" applyBorder="1" applyAlignment="1">
      <alignment horizontal="center" vertical="center"/>
    </xf>
    <xf numFmtId="0" fontId="49" fillId="0" borderId="51" xfId="0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left" vertical="center"/>
    </xf>
    <xf numFmtId="0" fontId="49" fillId="0" borderId="23" xfId="0" applyFont="1" applyFill="1" applyBorder="1" applyAlignment="1">
      <alignment horizontal="left" vertical="center"/>
    </xf>
    <xf numFmtId="0" fontId="49" fillId="0" borderId="31" xfId="0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60" xfId="0" applyFont="1" applyFill="1" applyBorder="1" applyAlignment="1">
      <alignment horizontal="center" vertical="center"/>
    </xf>
    <xf numFmtId="0" fontId="49" fillId="0" borderId="61" xfId="0" applyFont="1" applyFill="1" applyBorder="1" applyAlignment="1">
      <alignment horizontal="center" vertical="center"/>
    </xf>
    <xf numFmtId="0" fontId="49" fillId="0" borderId="62" xfId="0" applyFont="1" applyFill="1" applyBorder="1" applyAlignment="1">
      <alignment horizontal="left" vertical="center"/>
    </xf>
    <xf numFmtId="0" fontId="49" fillId="0" borderId="63" xfId="0" applyFont="1" applyFill="1" applyBorder="1" applyAlignment="1">
      <alignment horizontal="right" vertical="center"/>
    </xf>
    <xf numFmtId="0" fontId="49" fillId="0" borderId="64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65" xfId="0" applyFont="1" applyFill="1" applyBorder="1" applyAlignment="1">
      <alignment horizontal="center" vertical="center"/>
    </xf>
    <xf numFmtId="0" fontId="49" fillId="0" borderId="11" xfId="63" applyFont="1" applyFill="1" applyBorder="1" applyAlignment="1">
      <alignment horizontal="right"/>
      <protection/>
    </xf>
    <xf numFmtId="0" fontId="49" fillId="0" borderId="40" xfId="0" applyFont="1" applyFill="1" applyBorder="1" applyAlignment="1">
      <alignment horizontal="right" vertical="center"/>
    </xf>
    <xf numFmtId="0" fontId="49" fillId="0" borderId="49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9" fillId="0" borderId="17" xfId="63" applyFont="1" applyFill="1" applyBorder="1" applyAlignment="1">
      <alignment horizontal="right"/>
      <protection/>
    </xf>
    <xf numFmtId="0" fontId="49" fillId="0" borderId="0" xfId="0" applyFont="1" applyFill="1" applyAlignment="1">
      <alignment horizontal="right" vertical="center"/>
    </xf>
    <xf numFmtId="0" fontId="49" fillId="0" borderId="0" xfId="63" applyFont="1" applyFill="1" applyAlignment="1">
      <alignment horizontal="right"/>
      <protection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 horizontal="justify" vertical="center"/>
    </xf>
    <xf numFmtId="0" fontId="0" fillId="0" borderId="0" xfId="0" applyNumberFormat="1" applyAlignment="1">
      <alignment horizontal="justify" vertical="distributed" wrapText="1"/>
    </xf>
    <xf numFmtId="0" fontId="0" fillId="0" borderId="0" xfId="0" applyNumberFormat="1" applyAlignment="1">
      <alignment horizontal="justify" vertical="top" wrapText="1"/>
    </xf>
    <xf numFmtId="0" fontId="0" fillId="0" borderId="0" xfId="0" applyNumberFormat="1" applyAlignment="1">
      <alignment horizontal="left" vertical="distributed" wrapText="1"/>
    </xf>
    <xf numFmtId="49" fontId="0" fillId="0" borderId="0" xfId="0" applyNumberFormat="1" applyAlignment="1">
      <alignment horizontal="left" vertical="distributed" wrapText="1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left" vertical="top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zoomScaleSheetLayoutView="100" workbookViewId="0" topLeftCell="A1">
      <selection activeCell="A15" sqref="A15:I15"/>
    </sheetView>
  </sheetViews>
  <sheetFormatPr defaultColWidth="9.00390625" defaultRowHeight="14.25"/>
  <sheetData>
    <row r="1" ht="14.25">
      <c r="I1" s="281" t="s">
        <v>0</v>
      </c>
    </row>
    <row r="2" spans="1:9" ht="20.25">
      <c r="A2" s="275" t="s">
        <v>1</v>
      </c>
      <c r="B2" s="275"/>
      <c r="C2" s="275"/>
      <c r="D2" s="275"/>
      <c r="E2" s="275"/>
      <c r="F2" s="275"/>
      <c r="G2" s="275"/>
      <c r="H2" s="275"/>
      <c r="I2" s="275"/>
    </row>
    <row r="3" spans="1:9" ht="14.25">
      <c r="A3" s="276" t="s">
        <v>2</v>
      </c>
      <c r="B3" s="276"/>
      <c r="C3" s="276"/>
      <c r="D3" s="276"/>
      <c r="E3" s="276"/>
      <c r="F3" s="276"/>
      <c r="G3" s="276"/>
      <c r="H3" s="276"/>
      <c r="I3" s="276"/>
    </row>
    <row r="4" spans="1:9" ht="48" customHeight="1">
      <c r="A4" s="277" t="s">
        <v>3</v>
      </c>
      <c r="B4" s="277"/>
      <c r="C4" s="277"/>
      <c r="D4" s="277"/>
      <c r="E4" s="277"/>
      <c r="F4" s="277"/>
      <c r="G4" s="277"/>
      <c r="H4" s="277"/>
      <c r="I4" s="277"/>
    </row>
    <row r="5" spans="1:9" ht="21.75" customHeight="1">
      <c r="A5" s="277" t="s">
        <v>4</v>
      </c>
      <c r="B5" s="277"/>
      <c r="C5" s="277"/>
      <c r="D5" s="277"/>
      <c r="E5" s="277"/>
      <c r="F5" s="277"/>
      <c r="G5" s="277"/>
      <c r="H5" s="277"/>
      <c r="I5" s="277"/>
    </row>
    <row r="6" spans="1:9" ht="30.75" customHeight="1">
      <c r="A6" s="277" t="s">
        <v>5</v>
      </c>
      <c r="B6" s="277"/>
      <c r="C6" s="277"/>
      <c r="D6" s="277"/>
      <c r="E6" s="277"/>
      <c r="F6" s="277"/>
      <c r="G6" s="277"/>
      <c r="H6" s="277"/>
      <c r="I6" s="277"/>
    </row>
    <row r="7" spans="1:9" ht="63" customHeight="1">
      <c r="A7" s="278" t="s">
        <v>6</v>
      </c>
      <c r="B7" s="278"/>
      <c r="C7" s="278"/>
      <c r="D7" s="278"/>
      <c r="E7" s="278"/>
      <c r="F7" s="278"/>
      <c r="G7" s="278"/>
      <c r="H7" s="278"/>
      <c r="I7" s="278"/>
    </row>
    <row r="8" spans="1:9" ht="117" customHeight="1">
      <c r="A8" s="277" t="s">
        <v>7</v>
      </c>
      <c r="B8" s="277"/>
      <c r="C8" s="277"/>
      <c r="D8" s="277"/>
      <c r="E8" s="277"/>
      <c r="F8" s="277"/>
      <c r="G8" s="277"/>
      <c r="H8" s="277"/>
      <c r="I8" s="277"/>
    </row>
    <row r="9" spans="1:9" ht="14.25">
      <c r="A9" s="277" t="s">
        <v>8</v>
      </c>
      <c r="B9" s="277"/>
      <c r="C9" s="277"/>
      <c r="D9" s="277"/>
      <c r="E9" s="277"/>
      <c r="F9" s="277"/>
      <c r="G9" s="277"/>
      <c r="H9" s="277"/>
      <c r="I9" s="277"/>
    </row>
    <row r="10" spans="1:9" ht="14.25">
      <c r="A10" s="277"/>
      <c r="B10" s="277"/>
      <c r="C10" s="277"/>
      <c r="D10" s="277"/>
      <c r="E10" s="277"/>
      <c r="F10" s="277"/>
      <c r="G10" s="277"/>
      <c r="H10" s="277"/>
      <c r="I10" s="277"/>
    </row>
    <row r="11" spans="1:9" ht="14.25">
      <c r="A11" s="277"/>
      <c r="B11" s="277"/>
      <c r="C11" s="277"/>
      <c r="D11" s="277"/>
      <c r="E11" s="277"/>
      <c r="F11" s="277"/>
      <c r="G11" s="277"/>
      <c r="H11" s="277"/>
      <c r="I11" s="277"/>
    </row>
    <row r="12" spans="1:9" ht="14.25">
      <c r="A12" s="279" t="s">
        <v>9</v>
      </c>
      <c r="B12" s="279"/>
      <c r="C12" s="279"/>
      <c r="D12" s="279"/>
      <c r="E12" s="279"/>
      <c r="F12" s="279"/>
      <c r="G12" s="279"/>
      <c r="H12" s="279"/>
      <c r="I12" s="279"/>
    </row>
    <row r="13" spans="1:9" ht="14.25">
      <c r="A13" s="279" t="s">
        <v>10</v>
      </c>
      <c r="B13" s="279"/>
      <c r="C13" s="279"/>
      <c r="D13" s="279"/>
      <c r="E13" s="279"/>
      <c r="F13" s="279"/>
      <c r="G13" s="279"/>
      <c r="H13" s="279"/>
      <c r="I13" s="279"/>
    </row>
    <row r="14" spans="1:9" ht="14.25">
      <c r="A14" s="280" t="s">
        <v>11</v>
      </c>
      <c r="B14" s="280"/>
      <c r="C14" s="280"/>
      <c r="D14" s="280"/>
      <c r="E14" s="280"/>
      <c r="F14" s="280"/>
      <c r="G14" s="280"/>
      <c r="H14" s="280"/>
      <c r="I14" s="280"/>
    </row>
    <row r="15" spans="1:9" ht="14.25">
      <c r="A15" s="277"/>
      <c r="B15" s="277"/>
      <c r="C15" s="277"/>
      <c r="D15" s="277"/>
      <c r="E15" s="277"/>
      <c r="F15" s="277"/>
      <c r="G15" s="277"/>
      <c r="H15" s="277"/>
      <c r="I15" s="277"/>
    </row>
    <row r="16" spans="1:9" ht="14.25">
      <c r="A16" s="277"/>
      <c r="B16" s="277"/>
      <c r="C16" s="277"/>
      <c r="D16" s="277"/>
      <c r="E16" s="277"/>
      <c r="F16" s="277"/>
      <c r="G16" s="277"/>
      <c r="H16" s="277"/>
      <c r="I16" s="277"/>
    </row>
    <row r="17" spans="1:9" ht="14.25">
      <c r="A17" s="277"/>
      <c r="B17" s="277"/>
      <c r="C17" s="277"/>
      <c r="D17" s="277"/>
      <c r="E17" s="277"/>
      <c r="F17" s="277"/>
      <c r="G17" s="277"/>
      <c r="H17" s="277"/>
      <c r="I17" s="277"/>
    </row>
    <row r="18" spans="1:9" ht="14.25">
      <c r="A18" s="277"/>
      <c r="B18" s="277"/>
      <c r="C18" s="277"/>
      <c r="D18" s="277"/>
      <c r="E18" s="277"/>
      <c r="F18" s="277"/>
      <c r="G18" s="277"/>
      <c r="H18" s="277"/>
      <c r="I18" s="277"/>
    </row>
    <row r="19" spans="1:9" ht="14.25">
      <c r="A19" s="277"/>
      <c r="B19" s="277"/>
      <c r="C19" s="277"/>
      <c r="D19" s="277"/>
      <c r="E19" s="277"/>
      <c r="F19" s="277"/>
      <c r="G19" s="277"/>
      <c r="H19" s="277"/>
      <c r="I19" s="277"/>
    </row>
    <row r="20" spans="1:9" ht="14.25">
      <c r="A20" s="277"/>
      <c r="B20" s="277"/>
      <c r="C20" s="277"/>
      <c r="D20" s="277"/>
      <c r="E20" s="277"/>
      <c r="F20" s="277"/>
      <c r="G20" s="277"/>
      <c r="H20" s="277"/>
      <c r="I20" s="277"/>
    </row>
    <row r="21" spans="1:9" ht="14.25">
      <c r="A21" s="277"/>
      <c r="B21" s="277"/>
      <c r="C21" s="277"/>
      <c r="D21" s="277"/>
      <c r="E21" s="277"/>
      <c r="F21" s="277"/>
      <c r="G21" s="277"/>
      <c r="H21" s="277"/>
      <c r="I21" s="277"/>
    </row>
    <row r="22" spans="1:9" ht="14.25">
      <c r="A22" s="277"/>
      <c r="B22" s="277"/>
      <c r="C22" s="277"/>
      <c r="D22" s="277"/>
      <c r="E22" s="277"/>
      <c r="F22" s="277"/>
      <c r="G22" s="277"/>
      <c r="H22" s="277"/>
      <c r="I22" s="277"/>
    </row>
    <row r="23" spans="1:9" ht="14.25">
      <c r="A23" s="277"/>
      <c r="B23" s="277"/>
      <c r="C23" s="277"/>
      <c r="D23" s="277"/>
      <c r="E23" s="277"/>
      <c r="F23" s="277"/>
      <c r="G23" s="277"/>
      <c r="H23" s="277"/>
      <c r="I23" s="277"/>
    </row>
    <row r="30" ht="14.25">
      <c r="L30" s="282"/>
    </row>
  </sheetData>
  <sheetProtection/>
  <mergeCells count="22">
    <mergeCell ref="A2:I2"/>
    <mergeCell ref="A3:I3"/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</mergeCells>
  <printOptions horizontalCentered="1"/>
  <pageMargins left="0.59" right="0.51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80" zoomScaleNormal="80" zoomScaleSheetLayoutView="100" workbookViewId="0" topLeftCell="A1">
      <selection activeCell="L6" sqref="L6"/>
    </sheetView>
  </sheetViews>
  <sheetFormatPr defaultColWidth="8.625" defaultRowHeight="14.25"/>
  <cols>
    <col min="1" max="1" width="15.375" style="20" customWidth="1"/>
    <col min="2" max="2" width="16.875" style="20" customWidth="1"/>
    <col min="3" max="7" width="7.625" style="20" customWidth="1"/>
    <col min="8" max="8" width="10.875" style="20" customWidth="1"/>
    <col min="9" max="13" width="7.625" style="20" customWidth="1"/>
    <col min="14" max="14" width="8.875" style="20" customWidth="1"/>
    <col min="15" max="15" width="10.25390625" style="20" customWidth="1"/>
    <col min="16" max="31" width="9.00390625" style="20" bestFit="1" customWidth="1"/>
    <col min="32" max="16384" width="8.625" style="20" customWidth="1"/>
  </cols>
  <sheetData>
    <row r="1" spans="1:15" ht="18.7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37" t="s">
        <v>0</v>
      </c>
    </row>
    <row r="2" spans="1:15" ht="20.25">
      <c r="A2" s="116" t="s">
        <v>12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ht="19.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37" t="s">
        <v>13</v>
      </c>
    </row>
    <row r="4" spans="1:15" ht="18.75">
      <c r="A4" s="117" t="s">
        <v>14</v>
      </c>
      <c r="B4" s="118" t="s">
        <v>15</v>
      </c>
      <c r="C4" s="203" t="s">
        <v>16</v>
      </c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43"/>
    </row>
    <row r="5" spans="1:15" ht="18.75">
      <c r="A5" s="120"/>
      <c r="B5" s="121"/>
      <c r="C5" s="121" t="s">
        <v>17</v>
      </c>
      <c r="D5" s="121" t="s">
        <v>18</v>
      </c>
      <c r="E5" s="121" t="s">
        <v>19</v>
      </c>
      <c r="F5" s="121" t="s">
        <v>20</v>
      </c>
      <c r="G5" s="121">
        <v>0.6</v>
      </c>
      <c r="H5" s="121" t="s">
        <v>21</v>
      </c>
      <c r="I5" s="121" t="s">
        <v>22</v>
      </c>
      <c r="J5" s="121" t="s">
        <v>23</v>
      </c>
      <c r="K5" s="121" t="s">
        <v>24</v>
      </c>
      <c r="L5" s="244" t="s">
        <v>25</v>
      </c>
      <c r="M5" s="121" t="s">
        <v>26</v>
      </c>
      <c r="N5" s="121" t="s">
        <v>27</v>
      </c>
      <c r="O5" s="245" t="s">
        <v>28</v>
      </c>
    </row>
    <row r="6" spans="1:15" ht="19.5">
      <c r="A6" s="123" t="s">
        <v>29</v>
      </c>
      <c r="B6" s="124" t="s">
        <v>30</v>
      </c>
      <c r="C6" s="124">
        <f>L6+810</f>
        <v>6260</v>
      </c>
      <c r="D6" s="124">
        <f>L6+710</f>
        <v>6160</v>
      </c>
      <c r="E6" s="124">
        <f>L6+540</f>
        <v>5990</v>
      </c>
      <c r="F6" s="124">
        <f>L6+340</f>
        <v>5790</v>
      </c>
      <c r="G6" s="124">
        <f>L6+180</f>
        <v>5630</v>
      </c>
      <c r="H6" s="124">
        <f>L6+160</f>
        <v>5610</v>
      </c>
      <c r="I6" s="124">
        <f>L6+140</f>
        <v>5590</v>
      </c>
      <c r="J6" s="124">
        <f>L6+120</f>
        <v>5570</v>
      </c>
      <c r="K6" s="124">
        <f>L6+80</f>
        <v>5530</v>
      </c>
      <c r="L6" s="246">
        <v>5450</v>
      </c>
      <c r="M6" s="124">
        <f>L6-30</f>
        <v>5420</v>
      </c>
      <c r="N6" s="124">
        <f>L6-50</f>
        <v>5400</v>
      </c>
      <c r="O6" s="247">
        <f>L6+180</f>
        <v>5630</v>
      </c>
    </row>
    <row r="8" spans="1:15" ht="19.5">
      <c r="A8" s="205" t="s">
        <v>14</v>
      </c>
      <c r="B8" s="206" t="s">
        <v>15</v>
      </c>
      <c r="C8" s="207" t="s">
        <v>31</v>
      </c>
      <c r="E8" s="208" t="s">
        <v>14</v>
      </c>
      <c r="F8" s="154"/>
      <c r="G8" s="154" t="s">
        <v>15</v>
      </c>
      <c r="H8" s="154"/>
      <c r="I8" s="248" t="s">
        <v>31</v>
      </c>
      <c r="K8" s="208" t="s">
        <v>14</v>
      </c>
      <c r="L8" s="154"/>
      <c r="M8" s="154" t="s">
        <v>15</v>
      </c>
      <c r="N8" s="154"/>
      <c r="O8" s="248" t="s">
        <v>31</v>
      </c>
    </row>
    <row r="9" spans="1:15" ht="18.75">
      <c r="A9" s="5" t="s">
        <v>29</v>
      </c>
      <c r="B9" s="209" t="s">
        <v>32</v>
      </c>
      <c r="C9" s="210">
        <v>0</v>
      </c>
      <c r="E9" s="211" t="s">
        <v>33</v>
      </c>
      <c r="F9" s="212"/>
      <c r="G9" s="169" t="s">
        <v>34</v>
      </c>
      <c r="H9" s="169"/>
      <c r="I9" s="249">
        <v>700</v>
      </c>
      <c r="K9" s="5" t="s">
        <v>35</v>
      </c>
      <c r="L9" s="6"/>
      <c r="M9" s="185" t="s">
        <v>36</v>
      </c>
      <c r="N9" s="185"/>
      <c r="O9" s="217">
        <v>800</v>
      </c>
    </row>
    <row r="10" spans="1:15" ht="18.75">
      <c r="A10" s="213"/>
      <c r="B10" s="12" t="s">
        <v>37</v>
      </c>
      <c r="C10" s="214">
        <v>0</v>
      </c>
      <c r="E10" s="213"/>
      <c r="F10" s="9"/>
      <c r="G10" s="12" t="s">
        <v>38</v>
      </c>
      <c r="H10" s="12"/>
      <c r="I10" s="214">
        <v>750</v>
      </c>
      <c r="K10" s="213"/>
      <c r="L10" s="9"/>
      <c r="M10" s="12" t="s">
        <v>39</v>
      </c>
      <c r="N10" s="12"/>
      <c r="O10" s="214">
        <v>650</v>
      </c>
    </row>
    <row r="11" spans="1:15" ht="19.5">
      <c r="A11" s="213"/>
      <c r="B11" s="12" t="s">
        <v>40</v>
      </c>
      <c r="C11" s="214">
        <v>50</v>
      </c>
      <c r="E11" s="215"/>
      <c r="F11" s="14"/>
      <c r="G11" s="166" t="s">
        <v>41</v>
      </c>
      <c r="H11" s="166"/>
      <c r="I11" s="216">
        <v>800</v>
      </c>
      <c r="K11" s="213"/>
      <c r="L11" s="9"/>
      <c r="M11" s="12" t="s">
        <v>42</v>
      </c>
      <c r="N11" s="12"/>
      <c r="O11" s="214">
        <v>750</v>
      </c>
    </row>
    <row r="12" spans="1:15" ht="18.75">
      <c r="A12" s="213"/>
      <c r="B12" s="12" t="s">
        <v>43</v>
      </c>
      <c r="C12" s="214">
        <v>50</v>
      </c>
      <c r="E12" s="5" t="s">
        <v>44</v>
      </c>
      <c r="F12" s="6"/>
      <c r="G12" s="185" t="s">
        <v>45</v>
      </c>
      <c r="H12" s="185"/>
      <c r="I12" s="217">
        <v>900</v>
      </c>
      <c r="K12" s="213"/>
      <c r="L12" s="9"/>
      <c r="M12" s="12" t="s">
        <v>46</v>
      </c>
      <c r="N12" s="12"/>
      <c r="O12" s="214">
        <v>900</v>
      </c>
    </row>
    <row r="13" spans="1:15" ht="18.75">
      <c r="A13" s="213"/>
      <c r="B13" s="12" t="s">
        <v>47</v>
      </c>
      <c r="C13" s="214">
        <v>50</v>
      </c>
      <c r="E13" s="213"/>
      <c r="F13" s="9"/>
      <c r="G13" s="12" t="s">
        <v>48</v>
      </c>
      <c r="H13" s="12"/>
      <c r="I13" s="214">
        <v>950</v>
      </c>
      <c r="K13" s="213"/>
      <c r="L13" s="9"/>
      <c r="M13" s="12" t="s">
        <v>49</v>
      </c>
      <c r="N13" s="12"/>
      <c r="O13" s="214">
        <v>650</v>
      </c>
    </row>
    <row r="14" spans="1:15" ht="18.75">
      <c r="A14" s="213"/>
      <c r="B14" s="12" t="s">
        <v>50</v>
      </c>
      <c r="C14" s="214">
        <v>70</v>
      </c>
      <c r="E14" s="213"/>
      <c r="F14" s="9"/>
      <c r="G14" s="12" t="s">
        <v>51</v>
      </c>
      <c r="H14" s="12"/>
      <c r="I14" s="214">
        <v>1000</v>
      </c>
      <c r="K14" s="213"/>
      <c r="L14" s="9"/>
      <c r="M14" s="12" t="s">
        <v>52</v>
      </c>
      <c r="N14" s="12"/>
      <c r="O14" s="214">
        <v>750</v>
      </c>
    </row>
    <row r="15" spans="1:15" ht="18.75">
      <c r="A15" s="213"/>
      <c r="B15" s="12" t="s">
        <v>53</v>
      </c>
      <c r="C15" s="214">
        <v>70</v>
      </c>
      <c r="E15" s="213"/>
      <c r="F15" s="9"/>
      <c r="G15" s="12" t="s">
        <v>54</v>
      </c>
      <c r="H15" s="12"/>
      <c r="I15" s="214">
        <v>900</v>
      </c>
      <c r="K15" s="213"/>
      <c r="L15" s="9"/>
      <c r="M15" s="12" t="s">
        <v>55</v>
      </c>
      <c r="N15" s="12"/>
      <c r="O15" s="214">
        <v>900</v>
      </c>
    </row>
    <row r="16" spans="1:15" ht="18.75">
      <c r="A16" s="213"/>
      <c r="B16" s="12" t="s">
        <v>56</v>
      </c>
      <c r="C16" s="214">
        <v>100</v>
      </c>
      <c r="E16" s="213"/>
      <c r="F16" s="9"/>
      <c r="G16" s="12" t="s">
        <v>57</v>
      </c>
      <c r="H16" s="12"/>
      <c r="I16" s="214">
        <v>900</v>
      </c>
      <c r="K16" s="213"/>
      <c r="L16" s="9"/>
      <c r="M16" s="12" t="s">
        <v>58</v>
      </c>
      <c r="N16" s="12"/>
      <c r="O16" s="214">
        <v>750</v>
      </c>
    </row>
    <row r="17" spans="1:15" ht="19.5">
      <c r="A17" s="215"/>
      <c r="B17" s="166" t="s">
        <v>59</v>
      </c>
      <c r="C17" s="216">
        <v>100</v>
      </c>
      <c r="E17" s="215"/>
      <c r="F17" s="14"/>
      <c r="G17" s="166" t="s">
        <v>60</v>
      </c>
      <c r="H17" s="166"/>
      <c r="I17" s="216">
        <v>1000</v>
      </c>
      <c r="K17" s="213"/>
      <c r="L17" s="9"/>
      <c r="M17" s="12" t="s">
        <v>61</v>
      </c>
      <c r="N17" s="12"/>
      <c r="O17" s="214">
        <v>800</v>
      </c>
    </row>
    <row r="18" spans="1:15" ht="18.75">
      <c r="A18" s="5" t="s">
        <v>62</v>
      </c>
      <c r="B18" s="185" t="s">
        <v>63</v>
      </c>
      <c r="C18" s="217">
        <v>260</v>
      </c>
      <c r="E18" s="218" t="s">
        <v>64</v>
      </c>
      <c r="F18" s="219"/>
      <c r="G18" s="185" t="s">
        <v>65</v>
      </c>
      <c r="H18" s="185"/>
      <c r="I18" s="217">
        <v>800</v>
      </c>
      <c r="K18" s="213"/>
      <c r="L18" s="9"/>
      <c r="M18" s="12" t="s">
        <v>66</v>
      </c>
      <c r="N18" s="12"/>
      <c r="O18" s="214">
        <v>800</v>
      </c>
    </row>
    <row r="19" spans="1:15" ht="18.75">
      <c r="A19" s="213"/>
      <c r="B19" s="12" t="s">
        <v>67</v>
      </c>
      <c r="C19" s="214">
        <v>300</v>
      </c>
      <c r="E19" s="220"/>
      <c r="F19" s="221"/>
      <c r="G19" s="12" t="s">
        <v>68</v>
      </c>
      <c r="H19" s="12"/>
      <c r="I19" s="214">
        <v>850</v>
      </c>
      <c r="K19" s="213"/>
      <c r="L19" s="9"/>
      <c r="M19" s="12" t="s">
        <v>69</v>
      </c>
      <c r="N19" s="12"/>
      <c r="O19" s="214">
        <v>700</v>
      </c>
    </row>
    <row r="20" spans="1:15" ht="19.5">
      <c r="A20" s="215"/>
      <c r="B20" s="166" t="s">
        <v>70</v>
      </c>
      <c r="C20" s="216">
        <v>340</v>
      </c>
      <c r="E20" s="220"/>
      <c r="F20" s="221"/>
      <c r="G20" s="12" t="s">
        <v>71</v>
      </c>
      <c r="H20" s="12"/>
      <c r="I20" s="214">
        <v>950</v>
      </c>
      <c r="K20" s="213"/>
      <c r="L20" s="9"/>
      <c r="M20" s="12" t="s">
        <v>72</v>
      </c>
      <c r="N20" s="12"/>
      <c r="O20" s="214">
        <v>750</v>
      </c>
    </row>
    <row r="21" spans="1:15" ht="19.5">
      <c r="A21" s="222" t="s">
        <v>73</v>
      </c>
      <c r="B21" s="185" t="s">
        <v>74</v>
      </c>
      <c r="C21" s="217">
        <v>230</v>
      </c>
      <c r="E21" s="220"/>
      <c r="F21" s="221"/>
      <c r="G21" s="12" t="s">
        <v>75</v>
      </c>
      <c r="H21" s="12"/>
      <c r="I21" s="214">
        <v>1000</v>
      </c>
      <c r="K21" s="215"/>
      <c r="L21" s="14"/>
      <c r="M21" s="166" t="s">
        <v>76</v>
      </c>
      <c r="N21" s="166"/>
      <c r="O21" s="216">
        <v>800</v>
      </c>
    </row>
    <row r="22" spans="1:15" ht="18.75">
      <c r="A22" s="223"/>
      <c r="B22" s="12" t="s">
        <v>77</v>
      </c>
      <c r="C22" s="214">
        <v>280</v>
      </c>
      <c r="E22" s="220"/>
      <c r="F22" s="221"/>
      <c r="G22" s="12" t="s">
        <v>78</v>
      </c>
      <c r="H22" s="12"/>
      <c r="I22" s="214">
        <v>1000</v>
      </c>
      <c r="K22" s="250" t="s">
        <v>79</v>
      </c>
      <c r="L22" s="251"/>
      <c r="M22" s="185" t="s">
        <v>80</v>
      </c>
      <c r="N22" s="185"/>
      <c r="O22" s="217">
        <v>700</v>
      </c>
    </row>
    <row r="23" spans="1:15" ht="18.75">
      <c r="A23" s="223"/>
      <c r="B23" s="12" t="s">
        <v>81</v>
      </c>
      <c r="C23" s="214">
        <v>380</v>
      </c>
      <c r="E23" s="220"/>
      <c r="F23" s="221"/>
      <c r="G23" s="12" t="s">
        <v>82</v>
      </c>
      <c r="H23" s="12"/>
      <c r="I23" s="214">
        <v>1000</v>
      </c>
      <c r="K23" s="252"/>
      <c r="L23" s="253"/>
      <c r="M23" s="12" t="s">
        <v>83</v>
      </c>
      <c r="N23" s="12"/>
      <c r="O23" s="214">
        <v>750</v>
      </c>
    </row>
    <row r="24" spans="1:15" ht="19.5">
      <c r="A24" s="223"/>
      <c r="B24" s="166" t="s">
        <v>84</v>
      </c>
      <c r="C24" s="216">
        <v>340</v>
      </c>
      <c r="E24" s="220"/>
      <c r="F24" s="221"/>
      <c r="G24" s="12" t="s">
        <v>85</v>
      </c>
      <c r="H24" s="12"/>
      <c r="I24" s="214">
        <v>1100</v>
      </c>
      <c r="K24" s="252"/>
      <c r="L24" s="253"/>
      <c r="M24" s="254" t="s">
        <v>86</v>
      </c>
      <c r="N24" s="255"/>
      <c r="O24" s="214">
        <v>750</v>
      </c>
    </row>
    <row r="25" spans="1:15" ht="19.5">
      <c r="A25" s="224" t="s">
        <v>87</v>
      </c>
      <c r="B25" s="225" t="s">
        <v>88</v>
      </c>
      <c r="C25" s="226">
        <v>900</v>
      </c>
      <c r="E25" s="220"/>
      <c r="F25" s="221"/>
      <c r="G25" s="12" t="s">
        <v>89</v>
      </c>
      <c r="H25" s="12"/>
      <c r="I25" s="214">
        <v>1050</v>
      </c>
      <c r="K25" s="252"/>
      <c r="L25" s="253"/>
      <c r="M25" s="254" t="s">
        <v>90</v>
      </c>
      <c r="N25" s="255"/>
      <c r="O25" s="214">
        <v>750</v>
      </c>
    </row>
    <row r="26" spans="1:15" ht="18.75">
      <c r="A26" s="227" t="s">
        <v>91</v>
      </c>
      <c r="B26" s="228" t="s">
        <v>92</v>
      </c>
      <c r="C26" s="229">
        <v>380</v>
      </c>
      <c r="E26" s="220"/>
      <c r="F26" s="221"/>
      <c r="G26" s="12" t="s">
        <v>93</v>
      </c>
      <c r="H26" s="12"/>
      <c r="I26" s="214">
        <v>900</v>
      </c>
      <c r="K26" s="252"/>
      <c r="L26" s="253"/>
      <c r="M26" s="254" t="s">
        <v>94</v>
      </c>
      <c r="N26" s="255"/>
      <c r="O26" s="214">
        <v>900</v>
      </c>
    </row>
    <row r="27" spans="1:15" ht="18.75">
      <c r="A27" s="230"/>
      <c r="B27" s="12" t="s">
        <v>95</v>
      </c>
      <c r="C27" s="214">
        <v>390</v>
      </c>
      <c r="E27" s="220"/>
      <c r="F27" s="221"/>
      <c r="G27" s="12" t="s">
        <v>96</v>
      </c>
      <c r="H27" s="12"/>
      <c r="I27" s="214">
        <v>1000</v>
      </c>
      <c r="K27" s="252"/>
      <c r="L27" s="253"/>
      <c r="M27" s="254" t="s">
        <v>97</v>
      </c>
      <c r="N27" s="255"/>
      <c r="O27" s="214">
        <v>800</v>
      </c>
    </row>
    <row r="28" spans="1:15" ht="19.5">
      <c r="A28" s="230"/>
      <c r="B28" s="12" t="s">
        <v>98</v>
      </c>
      <c r="C28" s="214">
        <v>390</v>
      </c>
      <c r="E28" s="220"/>
      <c r="F28" s="221"/>
      <c r="G28" s="12" t="s">
        <v>99</v>
      </c>
      <c r="H28" s="12"/>
      <c r="I28" s="214">
        <v>950</v>
      </c>
      <c r="K28" s="256"/>
      <c r="L28" s="257"/>
      <c r="M28" s="232" t="s">
        <v>100</v>
      </c>
      <c r="N28" s="232"/>
      <c r="O28" s="226">
        <v>800</v>
      </c>
    </row>
    <row r="29" spans="1:15" ht="18.75">
      <c r="A29" s="230"/>
      <c r="B29" s="12" t="s">
        <v>101</v>
      </c>
      <c r="C29" s="214">
        <v>440</v>
      </c>
      <c r="E29" s="220"/>
      <c r="F29" s="221"/>
      <c r="G29" s="12" t="s">
        <v>102</v>
      </c>
      <c r="H29" s="12"/>
      <c r="I29" s="214">
        <v>1000</v>
      </c>
      <c r="K29" s="227" t="s">
        <v>103</v>
      </c>
      <c r="L29" s="258"/>
      <c r="M29" s="185" t="s">
        <v>104</v>
      </c>
      <c r="N29" s="185"/>
      <c r="O29" s="217">
        <v>800</v>
      </c>
    </row>
    <row r="30" spans="1:15" ht="19.5">
      <c r="A30" s="230"/>
      <c r="B30" s="12" t="s">
        <v>105</v>
      </c>
      <c r="C30" s="214">
        <v>520</v>
      </c>
      <c r="E30" s="220"/>
      <c r="F30" s="221"/>
      <c r="G30" s="12" t="s">
        <v>106</v>
      </c>
      <c r="H30" s="12"/>
      <c r="I30" s="214">
        <v>1000</v>
      </c>
      <c r="K30" s="235"/>
      <c r="L30" s="259"/>
      <c r="M30" s="166" t="s">
        <v>107</v>
      </c>
      <c r="N30" s="166"/>
      <c r="O30" s="216">
        <v>800</v>
      </c>
    </row>
    <row r="31" spans="1:15" ht="19.5">
      <c r="A31" s="231"/>
      <c r="B31" s="232" t="s">
        <v>108</v>
      </c>
      <c r="C31" s="226">
        <v>650</v>
      </c>
      <c r="E31" s="220"/>
      <c r="F31" s="221"/>
      <c r="G31" s="12" t="s">
        <v>109</v>
      </c>
      <c r="H31" s="12"/>
      <c r="I31" s="214">
        <v>1000</v>
      </c>
      <c r="K31" s="260" t="s">
        <v>110</v>
      </c>
      <c r="L31" s="261"/>
      <c r="M31" s="262" t="s">
        <v>111</v>
      </c>
      <c r="N31" s="262"/>
      <c r="O31" s="263">
        <v>900</v>
      </c>
    </row>
    <row r="32" spans="1:15" ht="19.5">
      <c r="A32" s="227" t="s">
        <v>112</v>
      </c>
      <c r="B32" s="185" t="s">
        <v>113</v>
      </c>
      <c r="C32" s="217">
        <v>330</v>
      </c>
      <c r="E32" s="220"/>
      <c r="F32" s="221"/>
      <c r="G32" s="12" t="s">
        <v>114</v>
      </c>
      <c r="H32" s="12"/>
      <c r="I32" s="214">
        <v>950</v>
      </c>
      <c r="K32" s="256"/>
      <c r="L32" s="257"/>
      <c r="M32" s="232" t="s">
        <v>115</v>
      </c>
      <c r="N32" s="232"/>
      <c r="O32" s="226">
        <v>900</v>
      </c>
    </row>
    <row r="33" spans="1:15" ht="18.75">
      <c r="A33" s="230"/>
      <c r="B33" s="12" t="s">
        <v>116</v>
      </c>
      <c r="C33" s="214">
        <v>380</v>
      </c>
      <c r="E33" s="220"/>
      <c r="F33" s="221"/>
      <c r="G33" s="12" t="s">
        <v>117</v>
      </c>
      <c r="H33" s="12"/>
      <c r="I33" s="214">
        <v>1040</v>
      </c>
      <c r="K33" s="250" t="s">
        <v>118</v>
      </c>
      <c r="L33" s="264"/>
      <c r="M33" s="185" t="s">
        <v>119</v>
      </c>
      <c r="N33" s="185"/>
      <c r="O33" s="217">
        <v>800</v>
      </c>
    </row>
    <row r="34" spans="1:15" ht="18.75">
      <c r="A34" s="230"/>
      <c r="B34" s="12" t="s">
        <v>120</v>
      </c>
      <c r="C34" s="214">
        <v>430</v>
      </c>
      <c r="E34" s="220"/>
      <c r="F34" s="221"/>
      <c r="G34" s="12" t="s">
        <v>121</v>
      </c>
      <c r="H34" s="12"/>
      <c r="I34" s="214">
        <v>1050</v>
      </c>
      <c r="K34" s="252"/>
      <c r="L34" s="265"/>
      <c r="M34" s="12" t="s">
        <v>122</v>
      </c>
      <c r="N34" s="12"/>
      <c r="O34" s="214">
        <v>800</v>
      </c>
    </row>
    <row r="35" spans="1:15" ht="18.75">
      <c r="A35" s="230"/>
      <c r="B35" s="12" t="s">
        <v>123</v>
      </c>
      <c r="C35" s="214">
        <v>380</v>
      </c>
      <c r="E35" s="220"/>
      <c r="F35" s="221"/>
      <c r="G35" s="12" t="s">
        <v>124</v>
      </c>
      <c r="H35" s="12"/>
      <c r="I35" s="214">
        <v>1050</v>
      </c>
      <c r="K35" s="252"/>
      <c r="L35" s="265"/>
      <c r="M35" s="12" t="s">
        <v>125</v>
      </c>
      <c r="N35" s="12"/>
      <c r="O35" s="214">
        <v>1000</v>
      </c>
    </row>
    <row r="36" spans="1:15" ht="19.5">
      <c r="A36" s="230"/>
      <c r="B36" s="12" t="s">
        <v>126</v>
      </c>
      <c r="C36" s="214">
        <v>330</v>
      </c>
      <c r="E36" s="220"/>
      <c r="F36" s="221"/>
      <c r="G36" s="197" t="s">
        <v>127</v>
      </c>
      <c r="H36" s="197"/>
      <c r="I36" s="226">
        <v>1050</v>
      </c>
      <c r="K36" s="252"/>
      <c r="L36" s="265"/>
      <c r="M36" s="12" t="s">
        <v>128</v>
      </c>
      <c r="N36" s="12"/>
      <c r="O36" s="214">
        <v>1250</v>
      </c>
    </row>
    <row r="37" spans="1:15" ht="18.75">
      <c r="A37" s="230"/>
      <c r="B37" s="12" t="s">
        <v>129</v>
      </c>
      <c r="C37" s="214">
        <v>330</v>
      </c>
      <c r="E37" s="218" t="s">
        <v>35</v>
      </c>
      <c r="F37" s="219"/>
      <c r="G37" s="185" t="s">
        <v>130</v>
      </c>
      <c r="H37" s="185"/>
      <c r="I37" s="217">
        <v>650</v>
      </c>
      <c r="K37" s="252"/>
      <c r="L37" s="265"/>
      <c r="M37" s="12" t="s">
        <v>131</v>
      </c>
      <c r="N37" s="12"/>
      <c r="O37" s="214">
        <v>800</v>
      </c>
    </row>
    <row r="38" spans="1:15" ht="18.75">
      <c r="A38" s="230"/>
      <c r="B38" s="12" t="s">
        <v>132</v>
      </c>
      <c r="C38" s="214">
        <v>330</v>
      </c>
      <c r="E38" s="220"/>
      <c r="F38" s="221"/>
      <c r="G38" s="12" t="s">
        <v>133</v>
      </c>
      <c r="H38" s="12"/>
      <c r="I38" s="214">
        <v>750</v>
      </c>
      <c r="K38" s="252"/>
      <c r="L38" s="265"/>
      <c r="M38" s="12" t="s">
        <v>134</v>
      </c>
      <c r="N38" s="12"/>
      <c r="O38" s="214">
        <v>850</v>
      </c>
    </row>
    <row r="39" spans="1:15" ht="18.75">
      <c r="A39" s="230"/>
      <c r="B39" s="12" t="s">
        <v>135</v>
      </c>
      <c r="C39" s="214">
        <v>380</v>
      </c>
      <c r="E39" s="220"/>
      <c r="F39" s="221"/>
      <c r="G39" s="12" t="s">
        <v>136</v>
      </c>
      <c r="H39" s="12"/>
      <c r="I39" s="214">
        <v>800</v>
      </c>
      <c r="K39" s="252"/>
      <c r="L39" s="265"/>
      <c r="M39" s="12" t="s">
        <v>137</v>
      </c>
      <c r="N39" s="12"/>
      <c r="O39" s="214">
        <v>1000</v>
      </c>
    </row>
    <row r="40" spans="1:15" ht="19.5">
      <c r="A40" s="231"/>
      <c r="B40" s="232" t="s">
        <v>138</v>
      </c>
      <c r="C40" s="226">
        <v>380</v>
      </c>
      <c r="E40" s="220"/>
      <c r="F40" s="221"/>
      <c r="G40" s="12" t="s">
        <v>139</v>
      </c>
      <c r="H40" s="12"/>
      <c r="I40" s="214">
        <v>900</v>
      </c>
      <c r="K40" s="252"/>
      <c r="L40" s="265"/>
      <c r="M40" s="12" t="s">
        <v>140</v>
      </c>
      <c r="N40" s="12"/>
      <c r="O40" s="214">
        <v>1000</v>
      </c>
    </row>
    <row r="41" spans="1:15" ht="18.75">
      <c r="A41" s="227" t="s">
        <v>141</v>
      </c>
      <c r="B41" s="185" t="s">
        <v>142</v>
      </c>
      <c r="C41" s="217">
        <v>650</v>
      </c>
      <c r="E41" s="220"/>
      <c r="F41" s="221"/>
      <c r="G41" s="12" t="s">
        <v>143</v>
      </c>
      <c r="H41" s="12"/>
      <c r="I41" s="214">
        <v>750</v>
      </c>
      <c r="K41" s="252"/>
      <c r="L41" s="265"/>
      <c r="M41" s="12" t="s">
        <v>144</v>
      </c>
      <c r="N41" s="12"/>
      <c r="O41" s="214">
        <v>1250</v>
      </c>
    </row>
    <row r="42" spans="1:15" ht="18.75">
      <c r="A42" s="230"/>
      <c r="B42" s="12" t="s">
        <v>145</v>
      </c>
      <c r="C42" s="214">
        <v>700</v>
      </c>
      <c r="E42" s="220"/>
      <c r="F42" s="221"/>
      <c r="G42" s="12" t="s">
        <v>146</v>
      </c>
      <c r="H42" s="12"/>
      <c r="I42" s="214">
        <v>900</v>
      </c>
      <c r="K42" s="252"/>
      <c r="L42" s="265"/>
      <c r="M42" s="12" t="s">
        <v>147</v>
      </c>
      <c r="N42" s="12"/>
      <c r="O42" s="214">
        <v>850</v>
      </c>
    </row>
    <row r="43" spans="1:15" ht="18.75">
      <c r="A43" s="230"/>
      <c r="B43" s="12" t="s">
        <v>148</v>
      </c>
      <c r="C43" s="214">
        <v>650</v>
      </c>
      <c r="E43" s="220"/>
      <c r="F43" s="221"/>
      <c r="G43" s="12" t="s">
        <v>149</v>
      </c>
      <c r="H43" s="12"/>
      <c r="I43" s="214">
        <v>750</v>
      </c>
      <c r="K43" s="252"/>
      <c r="L43" s="265"/>
      <c r="M43" s="12" t="s">
        <v>150</v>
      </c>
      <c r="N43" s="12"/>
      <c r="O43" s="214">
        <v>1650</v>
      </c>
    </row>
    <row r="44" spans="1:15" ht="18.75">
      <c r="A44" s="230"/>
      <c r="B44" s="12" t="s">
        <v>151</v>
      </c>
      <c r="C44" s="214">
        <v>650</v>
      </c>
      <c r="E44" s="220"/>
      <c r="F44" s="221"/>
      <c r="G44" s="12" t="s">
        <v>152</v>
      </c>
      <c r="H44" s="12"/>
      <c r="I44" s="214">
        <v>650</v>
      </c>
      <c r="K44" s="252"/>
      <c r="L44" s="265"/>
      <c r="M44" s="12" t="s">
        <v>153</v>
      </c>
      <c r="N44" s="12"/>
      <c r="O44" s="214">
        <v>1000</v>
      </c>
    </row>
    <row r="45" spans="1:15" ht="18.75">
      <c r="A45" s="230"/>
      <c r="B45" s="12" t="s">
        <v>154</v>
      </c>
      <c r="C45" s="214">
        <v>650</v>
      </c>
      <c r="E45" s="220"/>
      <c r="F45" s="221"/>
      <c r="G45" s="12" t="s">
        <v>155</v>
      </c>
      <c r="H45" s="12"/>
      <c r="I45" s="214">
        <v>800</v>
      </c>
      <c r="K45" s="252"/>
      <c r="L45" s="265"/>
      <c r="M45" s="12" t="s">
        <v>156</v>
      </c>
      <c r="N45" s="12"/>
      <c r="O45" s="226">
        <v>1050</v>
      </c>
    </row>
    <row r="46" spans="1:15" ht="19.5">
      <c r="A46" s="230"/>
      <c r="B46" s="12" t="s">
        <v>157</v>
      </c>
      <c r="C46" s="214">
        <v>650</v>
      </c>
      <c r="E46" s="220"/>
      <c r="F46" s="221"/>
      <c r="G46" s="12" t="s">
        <v>158</v>
      </c>
      <c r="H46" s="12"/>
      <c r="I46" s="214">
        <v>900</v>
      </c>
      <c r="K46" s="256"/>
      <c r="L46" s="266"/>
      <c r="M46" s="232" t="s">
        <v>159</v>
      </c>
      <c r="N46" s="232"/>
      <c r="O46" s="226">
        <v>1250</v>
      </c>
    </row>
    <row r="47" spans="1:15" ht="19.5">
      <c r="A47" s="230"/>
      <c r="B47" s="12" t="s">
        <v>160</v>
      </c>
      <c r="C47" s="214">
        <v>650</v>
      </c>
      <c r="E47" s="233"/>
      <c r="F47" s="234"/>
      <c r="G47" s="232" t="s">
        <v>161</v>
      </c>
      <c r="H47" s="232"/>
      <c r="I47" s="226">
        <v>750</v>
      </c>
      <c r="K47" s="250" t="s">
        <v>162</v>
      </c>
      <c r="L47" s="267"/>
      <c r="M47" s="185" t="s">
        <v>163</v>
      </c>
      <c r="N47" s="185"/>
      <c r="O47" s="268">
        <v>2050</v>
      </c>
    </row>
    <row r="48" spans="1:15" s="1" customFormat="1" ht="19.5">
      <c r="A48" s="235"/>
      <c r="B48" s="166" t="s">
        <v>164</v>
      </c>
      <c r="C48" s="216">
        <v>750</v>
      </c>
      <c r="D48" s="20"/>
      <c r="E48" s="236" t="s">
        <v>162</v>
      </c>
      <c r="F48" s="237"/>
      <c r="G48" s="238" t="s">
        <v>165</v>
      </c>
      <c r="H48" s="238"/>
      <c r="I48" s="269">
        <v>1650</v>
      </c>
      <c r="J48" s="20"/>
      <c r="K48" s="270"/>
      <c r="L48" s="271"/>
      <c r="M48" s="166" t="s">
        <v>166</v>
      </c>
      <c r="N48" s="166"/>
      <c r="O48" s="272">
        <v>2250</v>
      </c>
    </row>
    <row r="49" spans="1:15" s="1" customFormat="1" ht="18.75">
      <c r="A49" s="239" t="s">
        <v>167</v>
      </c>
      <c r="B49" s="240"/>
      <c r="C49" s="240"/>
      <c r="D49" s="240"/>
      <c r="E49" s="241"/>
      <c r="F49" s="240"/>
      <c r="G49" s="19"/>
      <c r="H49" s="19"/>
      <c r="I49" s="273"/>
      <c r="J49" s="240"/>
      <c r="K49" s="20"/>
      <c r="L49" s="20"/>
      <c r="M49" s="19"/>
      <c r="N49" s="19"/>
      <c r="O49" s="274"/>
    </row>
    <row r="50" spans="1:15" s="1" customFormat="1" ht="37.5" customHeight="1">
      <c r="A50" s="242" t="s">
        <v>168</v>
      </c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</row>
    <row r="51" spans="1:15" s="1" customFormat="1" ht="36.75" customHeight="1">
      <c r="A51" s="242" t="s">
        <v>169</v>
      </c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</row>
    <row r="52" spans="1:15" s="1" customFormat="1" ht="18.75">
      <c r="A52" s="242" t="s">
        <v>170</v>
      </c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</row>
    <row r="53" spans="1:15" s="1" customFormat="1" ht="18.75">
      <c r="A53" s="242" t="s">
        <v>171</v>
      </c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</row>
    <row r="54" spans="1:15" s="1" customFormat="1" ht="18.75">
      <c r="A54" s="242" t="s">
        <v>172</v>
      </c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</row>
    <row r="55" spans="1:15" s="1" customFormat="1" ht="18.75">
      <c r="A55" s="242" t="s">
        <v>173</v>
      </c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</row>
    <row r="56" spans="1:15" s="1" customFormat="1" ht="18.75">
      <c r="A56" s="242" t="s">
        <v>174</v>
      </c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</row>
    <row r="57" spans="1:15" s="1" customFormat="1" ht="18.75">
      <c r="A57" s="242" t="s">
        <v>175</v>
      </c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</row>
    <row r="58" spans="1:15" s="1" customFormat="1" ht="18.75">
      <c r="A58" s="242" t="s">
        <v>176</v>
      </c>
      <c r="B58" s="242"/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</row>
    <row r="59" spans="1:15" ht="18.75">
      <c r="A59" s="242" t="s">
        <v>177</v>
      </c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</row>
  </sheetData>
  <sheetProtection/>
  <mergeCells count="110">
    <mergeCell ref="A2:O2"/>
    <mergeCell ref="C4:O4"/>
    <mergeCell ref="E8:F8"/>
    <mergeCell ref="G8:H8"/>
    <mergeCell ref="K8:L8"/>
    <mergeCell ref="M8:N8"/>
    <mergeCell ref="G9:H9"/>
    <mergeCell ref="M9:N9"/>
    <mergeCell ref="G10:H10"/>
    <mergeCell ref="M10:N10"/>
    <mergeCell ref="G11:H11"/>
    <mergeCell ref="M11:N11"/>
    <mergeCell ref="G12:H12"/>
    <mergeCell ref="M12:N12"/>
    <mergeCell ref="G13:H13"/>
    <mergeCell ref="M13:N13"/>
    <mergeCell ref="G14:H14"/>
    <mergeCell ref="M14:N14"/>
    <mergeCell ref="G15:H15"/>
    <mergeCell ref="M15:N15"/>
    <mergeCell ref="G16:H16"/>
    <mergeCell ref="M16:N16"/>
    <mergeCell ref="G17:H17"/>
    <mergeCell ref="M17:N17"/>
    <mergeCell ref="G18:H18"/>
    <mergeCell ref="M18:N18"/>
    <mergeCell ref="G19:H19"/>
    <mergeCell ref="M19:N19"/>
    <mergeCell ref="G20:H20"/>
    <mergeCell ref="M20:N20"/>
    <mergeCell ref="G21:H21"/>
    <mergeCell ref="M21:N21"/>
    <mergeCell ref="G22:H22"/>
    <mergeCell ref="M22:N22"/>
    <mergeCell ref="G23:H23"/>
    <mergeCell ref="M23:N23"/>
    <mergeCell ref="G24:H24"/>
    <mergeCell ref="G25:H25"/>
    <mergeCell ref="G26:H26"/>
    <mergeCell ref="G27:H27"/>
    <mergeCell ref="G28:H28"/>
    <mergeCell ref="M28:N28"/>
    <mergeCell ref="G29:H29"/>
    <mergeCell ref="M29:N29"/>
    <mergeCell ref="G30:H30"/>
    <mergeCell ref="M30:N30"/>
    <mergeCell ref="G31:H31"/>
    <mergeCell ref="M31:N31"/>
    <mergeCell ref="G32:H32"/>
    <mergeCell ref="M32:N32"/>
    <mergeCell ref="G33:H33"/>
    <mergeCell ref="M33:N33"/>
    <mergeCell ref="G34:H34"/>
    <mergeCell ref="M34:N34"/>
    <mergeCell ref="G35:H35"/>
    <mergeCell ref="M35:N35"/>
    <mergeCell ref="G36:H36"/>
    <mergeCell ref="M36:N36"/>
    <mergeCell ref="G37:H37"/>
    <mergeCell ref="M37:N37"/>
    <mergeCell ref="G38:H38"/>
    <mergeCell ref="M38:N38"/>
    <mergeCell ref="G39:H39"/>
    <mergeCell ref="M39:N39"/>
    <mergeCell ref="G40:H40"/>
    <mergeCell ref="M40:N40"/>
    <mergeCell ref="G41:H41"/>
    <mergeCell ref="M41:N41"/>
    <mergeCell ref="G42:H42"/>
    <mergeCell ref="M42:N42"/>
    <mergeCell ref="G43:H43"/>
    <mergeCell ref="M43:N43"/>
    <mergeCell ref="G44:H44"/>
    <mergeCell ref="M44:N44"/>
    <mergeCell ref="G45:H45"/>
    <mergeCell ref="M45:N45"/>
    <mergeCell ref="G46:H46"/>
    <mergeCell ref="M46:N46"/>
    <mergeCell ref="G47:H47"/>
    <mergeCell ref="M47:N47"/>
    <mergeCell ref="G48:H48"/>
    <mergeCell ref="M48:N48"/>
    <mergeCell ref="A50:O50"/>
    <mergeCell ref="A51:O51"/>
    <mergeCell ref="A52:O52"/>
    <mergeCell ref="A53:O53"/>
    <mergeCell ref="A54:O54"/>
    <mergeCell ref="A55:O55"/>
    <mergeCell ref="A56:O56"/>
    <mergeCell ref="A57:O57"/>
    <mergeCell ref="A58:O58"/>
    <mergeCell ref="A59:O59"/>
    <mergeCell ref="A4:A5"/>
    <mergeCell ref="A9:A17"/>
    <mergeCell ref="A18:A20"/>
    <mergeCell ref="A21:A24"/>
    <mergeCell ref="A26:A31"/>
    <mergeCell ref="A32:A40"/>
    <mergeCell ref="A41:A48"/>
    <mergeCell ref="B4:B5"/>
    <mergeCell ref="E9:F11"/>
    <mergeCell ref="E37:F47"/>
    <mergeCell ref="E18:F36"/>
    <mergeCell ref="E12:F17"/>
    <mergeCell ref="K9:L21"/>
    <mergeCell ref="K22:L28"/>
    <mergeCell ref="K29:L30"/>
    <mergeCell ref="K31:L32"/>
    <mergeCell ref="K47:L48"/>
    <mergeCell ref="K33:L46"/>
  </mergeCells>
  <printOptions horizontalCentered="1"/>
  <pageMargins left="0" right="0" top="0" bottom="0" header="0.43" footer="0.51"/>
  <pageSetup fitToHeight="1" fitToWidth="1" horizontalDpi="600" verticalDpi="600" orientation="portrait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9"/>
  <sheetViews>
    <sheetView zoomScale="80" zoomScaleNormal="80" zoomScaleSheetLayoutView="100" workbookViewId="0" topLeftCell="A1">
      <selection activeCell="B14" sqref="B14"/>
    </sheetView>
  </sheetViews>
  <sheetFormatPr defaultColWidth="9.00390625" defaultRowHeight="14.25"/>
  <cols>
    <col min="1" max="1" width="14.625" style="113" customWidth="1"/>
    <col min="2" max="2" width="19.125" style="150" customWidth="1"/>
    <col min="3" max="12" width="7.625" style="113" customWidth="1"/>
    <col min="13" max="14" width="8.875" style="113" customWidth="1"/>
    <col min="15" max="15" width="7.625" style="113" customWidth="1"/>
    <col min="16" max="16384" width="9.00390625" style="113" customWidth="1"/>
  </cols>
  <sheetData>
    <row r="1" spans="1:15" ht="18.75">
      <c r="A1" s="114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37" t="s">
        <v>0</v>
      </c>
    </row>
    <row r="2" spans="1:15" ht="20.25">
      <c r="A2" s="116" t="s">
        <v>178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ht="19.5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37" t="s">
        <v>13</v>
      </c>
    </row>
    <row r="4" spans="1:15" ht="18.75">
      <c r="A4" s="151" t="s">
        <v>14</v>
      </c>
      <c r="B4" s="118" t="s">
        <v>15</v>
      </c>
      <c r="C4" s="119" t="s">
        <v>16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27"/>
    </row>
    <row r="5" spans="1:15" ht="18.75">
      <c r="A5" s="152"/>
      <c r="B5" s="121"/>
      <c r="C5" s="129" t="s">
        <v>179</v>
      </c>
      <c r="D5" s="129" t="s">
        <v>180</v>
      </c>
      <c r="E5" s="129" t="s">
        <v>181</v>
      </c>
      <c r="F5" s="129" t="s">
        <v>19</v>
      </c>
      <c r="G5" s="129" t="s">
        <v>182</v>
      </c>
      <c r="H5" s="129" t="s">
        <v>183</v>
      </c>
      <c r="I5" s="129" t="s">
        <v>184</v>
      </c>
      <c r="J5" s="129" t="s">
        <v>185</v>
      </c>
      <c r="K5" s="129" t="s">
        <v>186</v>
      </c>
      <c r="L5" s="191" t="s">
        <v>187</v>
      </c>
      <c r="M5" s="129" t="s">
        <v>188</v>
      </c>
      <c r="N5" s="129" t="s">
        <v>189</v>
      </c>
      <c r="O5" s="130" t="s">
        <v>190</v>
      </c>
    </row>
    <row r="6" spans="1:15" ht="19.5">
      <c r="A6" s="123" t="s">
        <v>29</v>
      </c>
      <c r="B6" s="124" t="s">
        <v>191</v>
      </c>
      <c r="C6" s="125">
        <f>L6+1450</f>
        <v>7200</v>
      </c>
      <c r="D6" s="125">
        <f>L6+1150</f>
        <v>6900</v>
      </c>
      <c r="E6" s="125">
        <f>L6+700</f>
        <v>6450</v>
      </c>
      <c r="F6" s="125">
        <f>L6+500</f>
        <v>6250</v>
      </c>
      <c r="G6" s="125">
        <f>L6+400</f>
        <v>6150</v>
      </c>
      <c r="H6" s="125">
        <f>L6+200</f>
        <v>5950</v>
      </c>
      <c r="I6" s="125">
        <f>L6+100</f>
        <v>5850</v>
      </c>
      <c r="J6" s="125">
        <f>L6+50</f>
        <v>5800</v>
      </c>
      <c r="K6" s="125">
        <f>L6+50</f>
        <v>5800</v>
      </c>
      <c r="L6" s="141">
        <v>5750</v>
      </c>
      <c r="M6" s="125">
        <f>L6</f>
        <v>5750</v>
      </c>
      <c r="N6" s="125">
        <f>L6</f>
        <v>5750</v>
      </c>
      <c r="O6" s="132">
        <f>L6</f>
        <v>5750</v>
      </c>
    </row>
    <row r="8" spans="1:15" ht="19.5">
      <c r="A8" s="153" t="s">
        <v>14</v>
      </c>
      <c r="B8" s="154" t="s">
        <v>15</v>
      </c>
      <c r="C8" s="155" t="s">
        <v>31</v>
      </c>
      <c r="D8" s="142"/>
      <c r="E8" s="156" t="s">
        <v>14</v>
      </c>
      <c r="F8" s="157"/>
      <c r="G8" s="157" t="s">
        <v>15</v>
      </c>
      <c r="H8" s="157"/>
      <c r="I8" s="192" t="s">
        <v>31</v>
      </c>
      <c r="K8" s="156" t="s">
        <v>14</v>
      </c>
      <c r="L8" s="157"/>
      <c r="M8" s="157" t="s">
        <v>15</v>
      </c>
      <c r="N8" s="157"/>
      <c r="O8" s="192" t="s">
        <v>31</v>
      </c>
    </row>
    <row r="9" spans="1:15" s="146" customFormat="1" ht="18.75">
      <c r="A9" s="158" t="s">
        <v>29</v>
      </c>
      <c r="B9" s="159" t="s">
        <v>192</v>
      </c>
      <c r="C9" s="160">
        <v>0</v>
      </c>
      <c r="E9" s="126" t="s">
        <v>44</v>
      </c>
      <c r="F9" s="119"/>
      <c r="G9" s="161" t="s">
        <v>193</v>
      </c>
      <c r="H9" s="161"/>
      <c r="I9" s="193">
        <v>1160</v>
      </c>
      <c r="K9" s="126" t="s">
        <v>79</v>
      </c>
      <c r="L9" s="119"/>
      <c r="M9" s="185" t="s">
        <v>194</v>
      </c>
      <c r="N9" s="185"/>
      <c r="O9" s="193">
        <v>1350</v>
      </c>
    </row>
    <row r="10" spans="1:15" s="146" customFormat="1" ht="18.75">
      <c r="A10" s="162"/>
      <c r="B10" s="163" t="s">
        <v>47</v>
      </c>
      <c r="C10" s="164">
        <v>50</v>
      </c>
      <c r="E10" s="128"/>
      <c r="F10" s="129"/>
      <c r="G10" s="165" t="s">
        <v>195</v>
      </c>
      <c r="H10" s="165"/>
      <c r="I10" s="194">
        <v>1210</v>
      </c>
      <c r="K10" s="128"/>
      <c r="L10" s="129"/>
      <c r="M10" s="12" t="s">
        <v>196</v>
      </c>
      <c r="N10" s="12"/>
      <c r="O10" s="194">
        <v>1350</v>
      </c>
    </row>
    <row r="11" spans="1:15" s="146" customFormat="1" ht="18.75">
      <c r="A11" s="162"/>
      <c r="B11" s="163" t="s">
        <v>197</v>
      </c>
      <c r="C11" s="164">
        <v>50</v>
      </c>
      <c r="E11" s="128"/>
      <c r="F11" s="129"/>
      <c r="G11" s="12" t="s">
        <v>198</v>
      </c>
      <c r="H11" s="12"/>
      <c r="I11" s="164">
        <v>1260</v>
      </c>
      <c r="K11" s="128"/>
      <c r="L11" s="129"/>
      <c r="M11" s="12" t="s">
        <v>199</v>
      </c>
      <c r="N11" s="12"/>
      <c r="O11" s="194">
        <v>1600</v>
      </c>
    </row>
    <row r="12" spans="1:15" s="146" customFormat="1" ht="18.75">
      <c r="A12" s="162"/>
      <c r="B12" s="163" t="s">
        <v>200</v>
      </c>
      <c r="C12" s="164">
        <v>50</v>
      </c>
      <c r="E12" s="128"/>
      <c r="F12" s="129"/>
      <c r="G12" s="12" t="s">
        <v>201</v>
      </c>
      <c r="H12" s="12"/>
      <c r="I12" s="164">
        <v>1260</v>
      </c>
      <c r="K12" s="128"/>
      <c r="L12" s="129"/>
      <c r="M12" s="12" t="s">
        <v>202</v>
      </c>
      <c r="N12" s="12"/>
      <c r="O12" s="194">
        <v>1700</v>
      </c>
    </row>
    <row r="13" spans="1:15" s="146" customFormat="1" ht="18.75">
      <c r="A13" s="162"/>
      <c r="B13" s="163" t="s">
        <v>203</v>
      </c>
      <c r="C13" s="164">
        <v>50</v>
      </c>
      <c r="E13" s="128"/>
      <c r="F13" s="129"/>
      <c r="G13" s="12" t="s">
        <v>204</v>
      </c>
      <c r="H13" s="12"/>
      <c r="I13" s="164">
        <v>1210</v>
      </c>
      <c r="K13" s="128"/>
      <c r="L13" s="129"/>
      <c r="M13" s="12" t="s">
        <v>100</v>
      </c>
      <c r="N13" s="12"/>
      <c r="O13" s="194">
        <v>1350</v>
      </c>
    </row>
    <row r="14" spans="1:15" s="146" customFormat="1" ht="19.5">
      <c r="A14" s="162"/>
      <c r="B14" s="163" t="s">
        <v>205</v>
      </c>
      <c r="C14" s="164">
        <v>0</v>
      </c>
      <c r="E14" s="128"/>
      <c r="F14" s="129"/>
      <c r="G14" s="12" t="s">
        <v>206</v>
      </c>
      <c r="H14" s="12"/>
      <c r="I14" s="164">
        <v>1260</v>
      </c>
      <c r="K14" s="131"/>
      <c r="L14" s="125"/>
      <c r="M14" s="166" t="s">
        <v>97</v>
      </c>
      <c r="N14" s="166"/>
      <c r="O14" s="195">
        <v>1350</v>
      </c>
    </row>
    <row r="15" spans="1:15" s="146" customFormat="1" ht="18.75">
      <c r="A15" s="162"/>
      <c r="B15" s="163" t="s">
        <v>207</v>
      </c>
      <c r="C15" s="164">
        <v>0</v>
      </c>
      <c r="E15" s="128"/>
      <c r="F15" s="129"/>
      <c r="G15" s="12" t="s">
        <v>208</v>
      </c>
      <c r="H15" s="12"/>
      <c r="I15" s="164">
        <v>1310</v>
      </c>
      <c r="K15" s="167" t="s">
        <v>209</v>
      </c>
      <c r="L15" s="168"/>
      <c r="M15" s="169" t="s">
        <v>210</v>
      </c>
      <c r="N15" s="169"/>
      <c r="O15" s="196">
        <v>1430</v>
      </c>
    </row>
    <row r="16" spans="1:15" s="146" customFormat="1" ht="18.75">
      <c r="A16" s="162"/>
      <c r="B16" s="163" t="s">
        <v>211</v>
      </c>
      <c r="C16" s="164">
        <v>0</v>
      </c>
      <c r="E16" s="128"/>
      <c r="F16" s="129"/>
      <c r="G16" s="12" t="s">
        <v>212</v>
      </c>
      <c r="H16" s="12"/>
      <c r="I16" s="164">
        <v>1160</v>
      </c>
      <c r="K16" s="167"/>
      <c r="L16" s="168"/>
      <c r="M16" s="12" t="s">
        <v>213</v>
      </c>
      <c r="N16" s="12"/>
      <c r="O16" s="194">
        <v>1430</v>
      </c>
    </row>
    <row r="17" spans="1:16" s="147" customFormat="1" ht="18.75">
      <c r="A17" s="162"/>
      <c r="B17" s="163" t="s">
        <v>214</v>
      </c>
      <c r="C17" s="164">
        <v>50</v>
      </c>
      <c r="D17" s="146"/>
      <c r="E17" s="128"/>
      <c r="F17" s="129"/>
      <c r="G17" s="12" t="s">
        <v>215</v>
      </c>
      <c r="H17" s="12"/>
      <c r="I17" s="164">
        <v>1260</v>
      </c>
      <c r="J17" s="146"/>
      <c r="K17" s="167"/>
      <c r="L17" s="168"/>
      <c r="M17" s="12" t="s">
        <v>216</v>
      </c>
      <c r="N17" s="12"/>
      <c r="O17" s="194">
        <v>1430</v>
      </c>
      <c r="P17" s="146"/>
    </row>
    <row r="18" spans="1:16" s="147" customFormat="1" ht="19.5">
      <c r="A18" s="162"/>
      <c r="B18" s="163" t="s">
        <v>217</v>
      </c>
      <c r="C18" s="164">
        <v>100</v>
      </c>
      <c r="D18" s="146"/>
      <c r="E18" s="131"/>
      <c r="F18" s="125"/>
      <c r="G18" s="166" t="s">
        <v>60</v>
      </c>
      <c r="H18" s="166"/>
      <c r="I18" s="172">
        <v>1260</v>
      </c>
      <c r="J18" s="146"/>
      <c r="K18" s="167"/>
      <c r="L18" s="168"/>
      <c r="M18" s="12" t="s">
        <v>218</v>
      </c>
      <c r="N18" s="12"/>
      <c r="O18" s="194">
        <v>1430</v>
      </c>
      <c r="P18" s="146"/>
    </row>
    <row r="19" spans="1:16" s="147" customFormat="1" ht="18.75">
      <c r="A19" s="162"/>
      <c r="B19" s="163" t="s">
        <v>219</v>
      </c>
      <c r="C19" s="164">
        <v>50</v>
      </c>
      <c r="D19" s="146"/>
      <c r="E19" s="167" t="s">
        <v>64</v>
      </c>
      <c r="F19" s="168"/>
      <c r="G19" s="169" t="s">
        <v>220</v>
      </c>
      <c r="H19" s="169"/>
      <c r="I19" s="180">
        <v>1080</v>
      </c>
      <c r="J19" s="146"/>
      <c r="K19" s="167"/>
      <c r="L19" s="168"/>
      <c r="M19" s="12" t="s">
        <v>221</v>
      </c>
      <c r="N19" s="12"/>
      <c r="O19" s="194">
        <v>1200</v>
      </c>
      <c r="P19" s="146"/>
    </row>
    <row r="20" spans="1:16" s="147" customFormat="1" ht="19.5">
      <c r="A20" s="170"/>
      <c r="B20" s="171" t="s">
        <v>222</v>
      </c>
      <c r="C20" s="172">
        <v>100</v>
      </c>
      <c r="D20" s="146"/>
      <c r="E20" s="167"/>
      <c r="F20" s="168"/>
      <c r="G20" s="12" t="s">
        <v>223</v>
      </c>
      <c r="H20" s="12"/>
      <c r="I20" s="164">
        <v>1080</v>
      </c>
      <c r="J20" s="146"/>
      <c r="K20" s="167"/>
      <c r="L20" s="168"/>
      <c r="M20" s="12" t="s">
        <v>224</v>
      </c>
      <c r="N20" s="12"/>
      <c r="O20" s="194">
        <v>1200</v>
      </c>
      <c r="P20" s="146"/>
    </row>
    <row r="21" spans="1:16" s="147" customFormat="1" ht="18.75">
      <c r="A21" s="158" t="s">
        <v>91</v>
      </c>
      <c r="B21" s="159" t="s">
        <v>225</v>
      </c>
      <c r="C21" s="173">
        <v>280</v>
      </c>
      <c r="E21" s="167"/>
      <c r="F21" s="168"/>
      <c r="G21" s="12" t="s">
        <v>226</v>
      </c>
      <c r="H21" s="12"/>
      <c r="I21" s="164">
        <v>1080</v>
      </c>
      <c r="J21" s="146"/>
      <c r="K21" s="167"/>
      <c r="L21" s="168"/>
      <c r="M21" s="12" t="s">
        <v>227</v>
      </c>
      <c r="N21" s="12"/>
      <c r="O21" s="194">
        <v>1200</v>
      </c>
      <c r="P21" s="146"/>
    </row>
    <row r="22" spans="1:15" s="146" customFormat="1" ht="18.75">
      <c r="A22" s="162"/>
      <c r="B22" s="163" t="s">
        <v>228</v>
      </c>
      <c r="C22" s="174">
        <v>280</v>
      </c>
      <c r="D22" s="147"/>
      <c r="E22" s="167"/>
      <c r="F22" s="168"/>
      <c r="G22" s="12" t="s">
        <v>229</v>
      </c>
      <c r="H22" s="12"/>
      <c r="I22" s="164">
        <v>1080</v>
      </c>
      <c r="K22" s="167"/>
      <c r="L22" s="168"/>
      <c r="M22" s="12" t="s">
        <v>230</v>
      </c>
      <c r="N22" s="12"/>
      <c r="O22" s="194">
        <v>1200</v>
      </c>
    </row>
    <row r="23" spans="1:15" s="146" customFormat="1" ht="18.75">
      <c r="A23" s="162"/>
      <c r="B23" s="163" t="s">
        <v>231</v>
      </c>
      <c r="C23" s="174">
        <v>280</v>
      </c>
      <c r="D23" s="147"/>
      <c r="E23" s="167"/>
      <c r="F23" s="168"/>
      <c r="G23" s="12" t="s">
        <v>232</v>
      </c>
      <c r="H23" s="12"/>
      <c r="I23" s="164">
        <v>1300</v>
      </c>
      <c r="K23" s="167"/>
      <c r="L23" s="168"/>
      <c r="M23" s="12" t="s">
        <v>233</v>
      </c>
      <c r="N23" s="12"/>
      <c r="O23" s="194">
        <v>1320</v>
      </c>
    </row>
    <row r="24" spans="1:15" s="146" customFormat="1" ht="18.75">
      <c r="A24" s="162"/>
      <c r="B24" s="163" t="s">
        <v>234</v>
      </c>
      <c r="C24" s="174">
        <v>380</v>
      </c>
      <c r="D24" s="147"/>
      <c r="E24" s="167"/>
      <c r="F24" s="168"/>
      <c r="G24" s="12" t="s">
        <v>235</v>
      </c>
      <c r="H24" s="12"/>
      <c r="I24" s="164">
        <v>1300</v>
      </c>
      <c r="K24" s="167"/>
      <c r="L24" s="168"/>
      <c r="M24" s="12" t="s">
        <v>236</v>
      </c>
      <c r="N24" s="12"/>
      <c r="O24" s="194">
        <v>1320</v>
      </c>
    </row>
    <row r="25" spans="1:15" s="146" customFormat="1" ht="19.5">
      <c r="A25" s="170"/>
      <c r="B25" s="171" t="s">
        <v>237</v>
      </c>
      <c r="C25" s="175">
        <v>380</v>
      </c>
      <c r="D25" s="147"/>
      <c r="E25" s="167"/>
      <c r="F25" s="168"/>
      <c r="G25" s="12" t="s">
        <v>238</v>
      </c>
      <c r="H25" s="12"/>
      <c r="I25" s="164">
        <v>1300</v>
      </c>
      <c r="K25" s="167"/>
      <c r="L25" s="168"/>
      <c r="M25" s="12" t="s">
        <v>239</v>
      </c>
      <c r="N25" s="12"/>
      <c r="O25" s="194">
        <v>1320</v>
      </c>
    </row>
    <row r="26" spans="1:15" s="146" customFormat="1" ht="19.5">
      <c r="A26" s="158" t="s">
        <v>112</v>
      </c>
      <c r="B26" s="159" t="s">
        <v>240</v>
      </c>
      <c r="C26" s="160">
        <v>230</v>
      </c>
      <c r="D26" s="147"/>
      <c r="E26" s="167"/>
      <c r="F26" s="168"/>
      <c r="G26" s="12" t="s">
        <v>241</v>
      </c>
      <c r="H26" s="12"/>
      <c r="I26" s="164">
        <v>1300</v>
      </c>
      <c r="K26" s="181"/>
      <c r="L26" s="182"/>
      <c r="M26" s="166" t="s">
        <v>242</v>
      </c>
      <c r="N26" s="166"/>
      <c r="O26" s="195">
        <v>1320</v>
      </c>
    </row>
    <row r="27" spans="1:15" s="146" customFormat="1" ht="18.75">
      <c r="A27" s="162"/>
      <c r="B27" s="163" t="s">
        <v>243</v>
      </c>
      <c r="C27" s="164">
        <v>280</v>
      </c>
      <c r="D27" s="147"/>
      <c r="E27" s="167"/>
      <c r="F27" s="168"/>
      <c r="G27" s="12" t="s">
        <v>244</v>
      </c>
      <c r="H27" s="12"/>
      <c r="I27" s="164">
        <v>1300</v>
      </c>
      <c r="K27" s="183" t="s">
        <v>245</v>
      </c>
      <c r="L27" s="184"/>
      <c r="M27" s="185" t="s">
        <v>246</v>
      </c>
      <c r="N27" s="185"/>
      <c r="O27" s="193">
        <v>1590</v>
      </c>
    </row>
    <row r="28" spans="1:15" s="146" customFormat="1" ht="18.75">
      <c r="A28" s="162"/>
      <c r="B28" s="163" t="s">
        <v>247</v>
      </c>
      <c r="C28" s="164">
        <v>330</v>
      </c>
      <c r="D28" s="147"/>
      <c r="E28" s="167"/>
      <c r="F28" s="168"/>
      <c r="G28" s="12" t="s">
        <v>248</v>
      </c>
      <c r="H28" s="12"/>
      <c r="I28" s="164">
        <v>1300</v>
      </c>
      <c r="K28" s="167"/>
      <c r="L28" s="168"/>
      <c r="M28" s="12" t="s">
        <v>249</v>
      </c>
      <c r="N28" s="12"/>
      <c r="O28" s="194">
        <v>1140</v>
      </c>
    </row>
    <row r="29" spans="1:15" s="146" customFormat="1" ht="18.75">
      <c r="A29" s="162"/>
      <c r="B29" s="163" t="s">
        <v>250</v>
      </c>
      <c r="C29" s="164">
        <v>280</v>
      </c>
      <c r="D29" s="147"/>
      <c r="E29" s="167"/>
      <c r="F29" s="168"/>
      <c r="G29" s="12" t="s">
        <v>251</v>
      </c>
      <c r="H29" s="12"/>
      <c r="I29" s="164">
        <v>1300</v>
      </c>
      <c r="K29" s="167"/>
      <c r="L29" s="168"/>
      <c r="M29" s="12" t="s">
        <v>156</v>
      </c>
      <c r="N29" s="12"/>
      <c r="O29" s="194">
        <v>1710</v>
      </c>
    </row>
    <row r="30" spans="1:15" s="146" customFormat="1" ht="19.5">
      <c r="A30" s="162"/>
      <c r="B30" s="163" t="s">
        <v>252</v>
      </c>
      <c r="C30" s="164">
        <v>330</v>
      </c>
      <c r="D30" s="147"/>
      <c r="E30" s="167"/>
      <c r="F30" s="168"/>
      <c r="G30" s="12" t="s">
        <v>253</v>
      </c>
      <c r="H30" s="12"/>
      <c r="I30" s="164">
        <v>1300</v>
      </c>
      <c r="K30" s="167"/>
      <c r="L30" s="168"/>
      <c r="M30" s="197" t="s">
        <v>254</v>
      </c>
      <c r="N30" s="197"/>
      <c r="O30" s="198">
        <v>1640</v>
      </c>
    </row>
    <row r="31" spans="1:15" s="146" customFormat="1" ht="18.75">
      <c r="A31" s="162"/>
      <c r="B31" s="163" t="s">
        <v>255</v>
      </c>
      <c r="C31" s="164">
        <v>330</v>
      </c>
      <c r="D31" s="147"/>
      <c r="E31" s="167"/>
      <c r="F31" s="168"/>
      <c r="G31" s="12" t="s">
        <v>256</v>
      </c>
      <c r="H31" s="12"/>
      <c r="I31" s="164">
        <v>1350</v>
      </c>
      <c r="K31" s="183" t="s">
        <v>257</v>
      </c>
      <c r="L31" s="184"/>
      <c r="M31" s="185" t="s">
        <v>258</v>
      </c>
      <c r="N31" s="185"/>
      <c r="O31" s="193">
        <v>1020</v>
      </c>
    </row>
    <row r="32" spans="1:15" s="146" customFormat="1" ht="19.5">
      <c r="A32" s="162"/>
      <c r="B32" s="171" t="s">
        <v>135</v>
      </c>
      <c r="C32" s="172">
        <v>330</v>
      </c>
      <c r="D32" s="147"/>
      <c r="E32" s="167"/>
      <c r="F32" s="168"/>
      <c r="G32" s="12" t="s">
        <v>259</v>
      </c>
      <c r="H32" s="12"/>
      <c r="I32" s="164">
        <v>1350</v>
      </c>
      <c r="K32" s="167"/>
      <c r="L32" s="168"/>
      <c r="M32" s="12" t="s">
        <v>260</v>
      </c>
      <c r="N32" s="12"/>
      <c r="O32" s="194">
        <v>1020</v>
      </c>
    </row>
    <row r="33" spans="1:15" s="146" customFormat="1" ht="19.5">
      <c r="A33" s="162"/>
      <c r="B33" s="176" t="s">
        <v>261</v>
      </c>
      <c r="C33" s="177">
        <v>330</v>
      </c>
      <c r="D33" s="147"/>
      <c r="E33" s="167"/>
      <c r="F33" s="168"/>
      <c r="G33" s="12" t="s">
        <v>262</v>
      </c>
      <c r="H33" s="12"/>
      <c r="I33" s="164">
        <v>1300</v>
      </c>
      <c r="K33" s="167"/>
      <c r="L33" s="168"/>
      <c r="M33" s="12" t="s">
        <v>263</v>
      </c>
      <c r="N33" s="12"/>
      <c r="O33" s="194">
        <v>1020</v>
      </c>
    </row>
    <row r="34" spans="1:15" s="146" customFormat="1" ht="18.75">
      <c r="A34" s="156" t="s">
        <v>141</v>
      </c>
      <c r="B34" s="159" t="s">
        <v>264</v>
      </c>
      <c r="C34" s="160">
        <v>280</v>
      </c>
      <c r="D34" s="147"/>
      <c r="E34" s="167"/>
      <c r="F34" s="168"/>
      <c r="G34" s="12" t="s">
        <v>265</v>
      </c>
      <c r="H34" s="12"/>
      <c r="I34" s="164">
        <v>1300</v>
      </c>
      <c r="K34" s="167"/>
      <c r="L34" s="168"/>
      <c r="M34" s="12" t="s">
        <v>266</v>
      </c>
      <c r="N34" s="12"/>
      <c r="O34" s="194">
        <v>1020</v>
      </c>
    </row>
    <row r="35" spans="1:15" s="146" customFormat="1" ht="18.75">
      <c r="A35" s="178"/>
      <c r="B35" s="179" t="s">
        <v>267</v>
      </c>
      <c r="C35" s="180">
        <v>280</v>
      </c>
      <c r="D35" s="147"/>
      <c r="E35" s="167"/>
      <c r="F35" s="168"/>
      <c r="G35" s="12" t="s">
        <v>268</v>
      </c>
      <c r="H35" s="12"/>
      <c r="I35" s="164">
        <v>1300</v>
      </c>
      <c r="K35" s="167"/>
      <c r="L35" s="168"/>
      <c r="M35" s="12" t="s">
        <v>269</v>
      </c>
      <c r="N35" s="12"/>
      <c r="O35" s="194">
        <v>1230</v>
      </c>
    </row>
    <row r="36" spans="1:15" s="146" customFormat="1" ht="18.75">
      <c r="A36" s="178"/>
      <c r="B36" s="163" t="s">
        <v>270</v>
      </c>
      <c r="C36" s="164">
        <v>280</v>
      </c>
      <c r="D36" s="147"/>
      <c r="E36" s="167"/>
      <c r="F36" s="168"/>
      <c r="G36" s="12" t="s">
        <v>271</v>
      </c>
      <c r="H36" s="12"/>
      <c r="I36" s="164">
        <v>1300</v>
      </c>
      <c r="K36" s="167"/>
      <c r="L36" s="168"/>
      <c r="M36" s="12" t="s">
        <v>272</v>
      </c>
      <c r="N36" s="12"/>
      <c r="O36" s="194">
        <v>1230</v>
      </c>
    </row>
    <row r="37" spans="1:15" s="146" customFormat="1" ht="18.75">
      <c r="A37" s="178"/>
      <c r="B37" s="163" t="s">
        <v>273</v>
      </c>
      <c r="C37" s="164">
        <v>330</v>
      </c>
      <c r="D37" s="147"/>
      <c r="E37" s="167"/>
      <c r="F37" s="168"/>
      <c r="G37" s="12" t="s">
        <v>274</v>
      </c>
      <c r="H37" s="12"/>
      <c r="I37" s="164">
        <v>1360</v>
      </c>
      <c r="K37" s="167"/>
      <c r="L37" s="168"/>
      <c r="M37" s="12" t="s">
        <v>275</v>
      </c>
      <c r="N37" s="12"/>
      <c r="O37" s="194">
        <v>1230</v>
      </c>
    </row>
    <row r="38" spans="1:15" s="146" customFormat="1" ht="18.75">
      <c r="A38" s="178"/>
      <c r="B38" s="163" t="s">
        <v>276</v>
      </c>
      <c r="C38" s="164">
        <v>380</v>
      </c>
      <c r="D38" s="147"/>
      <c r="E38" s="167"/>
      <c r="F38" s="168"/>
      <c r="G38" s="12" t="s">
        <v>277</v>
      </c>
      <c r="H38" s="12"/>
      <c r="I38" s="164">
        <v>1360</v>
      </c>
      <c r="K38" s="167"/>
      <c r="L38" s="168"/>
      <c r="M38" s="12" t="s">
        <v>278</v>
      </c>
      <c r="N38" s="12"/>
      <c r="O38" s="194">
        <v>1230</v>
      </c>
    </row>
    <row r="39" spans="1:15" s="146" customFormat="1" ht="18.75">
      <c r="A39" s="178"/>
      <c r="B39" s="163" t="s">
        <v>279</v>
      </c>
      <c r="C39" s="164">
        <v>330</v>
      </c>
      <c r="D39" s="147"/>
      <c r="E39" s="167"/>
      <c r="F39" s="168"/>
      <c r="G39" s="12" t="s">
        <v>280</v>
      </c>
      <c r="H39" s="12"/>
      <c r="I39" s="164">
        <v>1360</v>
      </c>
      <c r="K39" s="167"/>
      <c r="L39" s="168"/>
      <c r="M39" s="12" t="s">
        <v>281</v>
      </c>
      <c r="N39" s="12"/>
      <c r="O39" s="194">
        <v>1280</v>
      </c>
    </row>
    <row r="40" spans="1:15" s="146" customFormat="1" ht="18.75">
      <c r="A40" s="178"/>
      <c r="B40" s="163" t="s">
        <v>282</v>
      </c>
      <c r="C40" s="164">
        <v>330</v>
      </c>
      <c r="D40" s="147"/>
      <c r="E40" s="167"/>
      <c r="F40" s="168"/>
      <c r="G40" s="12" t="s">
        <v>283</v>
      </c>
      <c r="H40" s="12"/>
      <c r="I40" s="164">
        <v>1360</v>
      </c>
      <c r="K40" s="167"/>
      <c r="L40" s="168"/>
      <c r="M40" s="12" t="s">
        <v>284</v>
      </c>
      <c r="N40" s="12"/>
      <c r="O40" s="194">
        <v>1280</v>
      </c>
    </row>
    <row r="41" spans="1:15" s="146" customFormat="1" ht="18.75">
      <c r="A41" s="178"/>
      <c r="B41" s="163" t="s">
        <v>285</v>
      </c>
      <c r="C41" s="164">
        <v>380</v>
      </c>
      <c r="D41" s="147"/>
      <c r="E41" s="167"/>
      <c r="F41" s="168"/>
      <c r="G41" s="12" t="s">
        <v>286</v>
      </c>
      <c r="H41" s="12"/>
      <c r="I41" s="164">
        <v>1410</v>
      </c>
      <c r="K41" s="167"/>
      <c r="L41" s="168"/>
      <c r="M41" s="12" t="s">
        <v>287</v>
      </c>
      <c r="N41" s="12"/>
      <c r="O41" s="194">
        <v>1230</v>
      </c>
    </row>
    <row r="42" spans="1:15" s="146" customFormat="1" ht="18.75">
      <c r="A42" s="178"/>
      <c r="B42" s="163" t="s">
        <v>288</v>
      </c>
      <c r="C42" s="164">
        <v>380</v>
      </c>
      <c r="D42" s="147"/>
      <c r="E42" s="167"/>
      <c r="F42" s="168"/>
      <c r="G42" s="12" t="s">
        <v>289</v>
      </c>
      <c r="H42" s="12"/>
      <c r="I42" s="164">
        <v>1410</v>
      </c>
      <c r="K42" s="167"/>
      <c r="L42" s="168"/>
      <c r="M42" s="12" t="s">
        <v>290</v>
      </c>
      <c r="N42" s="12"/>
      <c r="O42" s="194">
        <v>1230</v>
      </c>
    </row>
    <row r="43" spans="1:15" s="146" customFormat="1" ht="18.75">
      <c r="A43" s="178"/>
      <c r="B43" s="163" t="s">
        <v>291</v>
      </c>
      <c r="C43" s="164">
        <v>280</v>
      </c>
      <c r="D43" s="147"/>
      <c r="E43" s="167"/>
      <c r="F43" s="168"/>
      <c r="G43" s="12" t="s">
        <v>114</v>
      </c>
      <c r="H43" s="12"/>
      <c r="I43" s="164">
        <v>1130</v>
      </c>
      <c r="K43" s="167"/>
      <c r="L43" s="168"/>
      <c r="M43" s="12" t="s">
        <v>292</v>
      </c>
      <c r="N43" s="12"/>
      <c r="O43" s="194">
        <v>1230</v>
      </c>
    </row>
    <row r="44" spans="1:15" s="146" customFormat="1" ht="18.75">
      <c r="A44" s="178"/>
      <c r="B44" s="163" t="s">
        <v>293</v>
      </c>
      <c r="C44" s="164">
        <v>280</v>
      </c>
      <c r="D44" s="147"/>
      <c r="E44" s="167"/>
      <c r="F44" s="168"/>
      <c r="G44" s="12" t="s">
        <v>117</v>
      </c>
      <c r="H44" s="12"/>
      <c r="I44" s="164">
        <v>1350</v>
      </c>
      <c r="K44" s="167"/>
      <c r="L44" s="168"/>
      <c r="M44" s="12" t="s">
        <v>294</v>
      </c>
      <c r="N44" s="12"/>
      <c r="O44" s="194">
        <v>1230</v>
      </c>
    </row>
    <row r="45" spans="1:15" s="146" customFormat="1" ht="18.75">
      <c r="A45" s="178"/>
      <c r="B45" s="163" t="s">
        <v>295</v>
      </c>
      <c r="C45" s="164">
        <v>380</v>
      </c>
      <c r="D45" s="147"/>
      <c r="E45" s="167"/>
      <c r="F45" s="168"/>
      <c r="G45" s="12" t="s">
        <v>121</v>
      </c>
      <c r="H45" s="12"/>
      <c r="I45" s="164">
        <v>1350</v>
      </c>
      <c r="K45" s="167"/>
      <c r="L45" s="168"/>
      <c r="M45" s="12" t="s">
        <v>296</v>
      </c>
      <c r="N45" s="12"/>
      <c r="O45" s="194">
        <v>1530</v>
      </c>
    </row>
    <row r="46" spans="1:15" s="146" customFormat="1" ht="19.5">
      <c r="A46" s="178"/>
      <c r="B46" s="171" t="s">
        <v>164</v>
      </c>
      <c r="C46" s="172">
        <v>380</v>
      </c>
      <c r="D46" s="147"/>
      <c r="E46" s="167"/>
      <c r="F46" s="168"/>
      <c r="G46" s="12" t="s">
        <v>124</v>
      </c>
      <c r="H46" s="12"/>
      <c r="I46" s="164">
        <v>1350</v>
      </c>
      <c r="K46" s="167"/>
      <c r="L46" s="168"/>
      <c r="M46" s="12" t="s">
        <v>39</v>
      </c>
      <c r="N46" s="12"/>
      <c r="O46" s="194">
        <v>1020</v>
      </c>
    </row>
    <row r="47" spans="1:15" s="146" customFormat="1" ht="19.5">
      <c r="A47" s="178"/>
      <c r="B47" s="176" t="s">
        <v>297</v>
      </c>
      <c r="C47" s="177">
        <v>380</v>
      </c>
      <c r="D47" s="147"/>
      <c r="E47" s="167"/>
      <c r="F47" s="168"/>
      <c r="G47" s="12" t="s">
        <v>298</v>
      </c>
      <c r="H47" s="12"/>
      <c r="I47" s="164">
        <v>1410</v>
      </c>
      <c r="K47" s="167"/>
      <c r="L47" s="168"/>
      <c r="M47" s="12" t="s">
        <v>42</v>
      </c>
      <c r="N47" s="12"/>
      <c r="O47" s="194">
        <v>1230</v>
      </c>
    </row>
    <row r="48" spans="1:15" s="146" customFormat="1" ht="18.75">
      <c r="A48" s="156" t="s">
        <v>33</v>
      </c>
      <c r="B48" s="159" t="s">
        <v>299</v>
      </c>
      <c r="C48" s="160">
        <v>960</v>
      </c>
      <c r="E48" s="167"/>
      <c r="F48" s="168"/>
      <c r="G48" s="12" t="s">
        <v>300</v>
      </c>
      <c r="H48" s="12"/>
      <c r="I48" s="164">
        <v>1300</v>
      </c>
      <c r="K48" s="167"/>
      <c r="L48" s="168"/>
      <c r="M48" s="12" t="s">
        <v>46</v>
      </c>
      <c r="N48" s="12"/>
      <c r="O48" s="194">
        <v>1530</v>
      </c>
    </row>
    <row r="49" spans="1:15" s="146" customFormat="1" ht="19.5">
      <c r="A49" s="178"/>
      <c r="B49" s="163" t="s">
        <v>301</v>
      </c>
      <c r="C49" s="164">
        <v>1010</v>
      </c>
      <c r="E49" s="181"/>
      <c r="F49" s="182"/>
      <c r="G49" s="166" t="s">
        <v>302</v>
      </c>
      <c r="H49" s="166"/>
      <c r="I49" s="172">
        <v>1410</v>
      </c>
      <c r="K49" s="167"/>
      <c r="L49" s="168"/>
      <c r="M49" s="12" t="s">
        <v>303</v>
      </c>
      <c r="N49" s="12"/>
      <c r="O49" s="194">
        <v>1530</v>
      </c>
    </row>
    <row r="50" spans="1:15" s="146" customFormat="1" ht="18.75">
      <c r="A50" s="178"/>
      <c r="B50" s="163" t="s">
        <v>304</v>
      </c>
      <c r="C50" s="164">
        <v>1010</v>
      </c>
      <c r="E50" s="183" t="s">
        <v>79</v>
      </c>
      <c r="F50" s="184"/>
      <c r="G50" s="185" t="s">
        <v>305</v>
      </c>
      <c r="H50" s="185"/>
      <c r="I50" s="160">
        <v>1300</v>
      </c>
      <c r="K50" s="167"/>
      <c r="L50" s="168"/>
      <c r="M50" s="12" t="s">
        <v>58</v>
      </c>
      <c r="N50" s="12"/>
      <c r="O50" s="194">
        <v>1070</v>
      </c>
    </row>
    <row r="51" spans="1:15" s="146" customFormat="1" ht="18.75">
      <c r="A51" s="178"/>
      <c r="B51" s="163" t="s">
        <v>306</v>
      </c>
      <c r="C51" s="164">
        <v>1060</v>
      </c>
      <c r="E51" s="167"/>
      <c r="F51" s="168"/>
      <c r="G51" s="12" t="s">
        <v>307</v>
      </c>
      <c r="H51" s="12"/>
      <c r="I51" s="164">
        <v>1300</v>
      </c>
      <c r="K51" s="167"/>
      <c r="L51" s="168"/>
      <c r="M51" s="12" t="s">
        <v>61</v>
      </c>
      <c r="N51" s="12"/>
      <c r="O51" s="194">
        <v>1280</v>
      </c>
    </row>
    <row r="52" spans="1:15" s="146" customFormat="1" ht="18.75">
      <c r="A52" s="178"/>
      <c r="B52" s="163" t="s">
        <v>308</v>
      </c>
      <c r="C52" s="164">
        <v>960</v>
      </c>
      <c r="E52" s="167"/>
      <c r="F52" s="168"/>
      <c r="G52" s="12" t="s">
        <v>309</v>
      </c>
      <c r="H52" s="12"/>
      <c r="I52" s="164">
        <v>1300</v>
      </c>
      <c r="K52" s="167"/>
      <c r="L52" s="168"/>
      <c r="M52" s="165"/>
      <c r="N52" s="165"/>
      <c r="O52" s="194"/>
    </row>
    <row r="53" spans="1:15" s="146" customFormat="1" ht="19.5">
      <c r="A53" s="186"/>
      <c r="B53" s="171" t="s">
        <v>310</v>
      </c>
      <c r="C53" s="172">
        <v>1060</v>
      </c>
      <c r="E53" s="181"/>
      <c r="F53" s="182"/>
      <c r="G53" s="166" t="s">
        <v>311</v>
      </c>
      <c r="H53" s="166"/>
      <c r="I53" s="172">
        <v>1300</v>
      </c>
      <c r="K53" s="181"/>
      <c r="L53" s="182"/>
      <c r="M53" s="199"/>
      <c r="N53" s="199"/>
      <c r="O53" s="195"/>
    </row>
    <row r="54" spans="1:15" s="148" customFormat="1" ht="18.75">
      <c r="A54" s="187" t="s">
        <v>167</v>
      </c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</row>
    <row r="55" spans="1:15" s="148" customFormat="1" ht="36" customHeight="1">
      <c r="A55" s="35" t="s">
        <v>312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s="148" customFormat="1" ht="36.75" customHeight="1">
      <c r="A56" s="35" t="s">
        <v>313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s="148" customFormat="1" ht="18.75">
      <c r="A57" s="35" t="s">
        <v>170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s="148" customFormat="1" ht="18.75">
      <c r="A58" s="35" t="s">
        <v>314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s="148" customFormat="1" ht="18.75">
      <c r="A59" s="35" t="s">
        <v>172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1:15" s="149" customFormat="1" ht="18.75">
      <c r="A60" s="35" t="s">
        <v>315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 s="148" customFormat="1" ht="18.75">
      <c r="A61" s="35" t="s">
        <v>316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s="148" customFormat="1" ht="37.5">
      <c r="A62" s="188" t="s">
        <v>317</v>
      </c>
      <c r="B62" s="188" t="s">
        <v>318</v>
      </c>
      <c r="C62" s="189" t="s">
        <v>319</v>
      </c>
      <c r="D62" s="190"/>
      <c r="E62" s="189" t="s">
        <v>320</v>
      </c>
      <c r="F62" s="190"/>
      <c r="G62" s="189" t="s">
        <v>321</v>
      </c>
      <c r="H62" s="190"/>
      <c r="I62" s="189" t="s">
        <v>322</v>
      </c>
      <c r="J62" s="190"/>
      <c r="K62" s="200" t="s">
        <v>323</v>
      </c>
      <c r="L62" s="190"/>
      <c r="M62" s="188" t="s">
        <v>324</v>
      </c>
      <c r="N62" s="188" t="s">
        <v>325</v>
      </c>
      <c r="O62" s="201"/>
    </row>
    <row r="63" spans="1:15" s="148" customFormat="1" ht="18.75">
      <c r="A63" s="188" t="s">
        <v>326</v>
      </c>
      <c r="B63" s="188">
        <v>-200</v>
      </c>
      <c r="C63" s="189">
        <v>-200</v>
      </c>
      <c r="D63" s="190"/>
      <c r="E63" s="189">
        <v>-150</v>
      </c>
      <c r="F63" s="190"/>
      <c r="G63" s="189">
        <v>-100</v>
      </c>
      <c r="H63" s="190"/>
      <c r="I63" s="189">
        <v>0</v>
      </c>
      <c r="J63" s="190"/>
      <c r="K63" s="200">
        <v>100</v>
      </c>
      <c r="L63" s="190"/>
      <c r="M63" s="202">
        <v>200</v>
      </c>
      <c r="N63" s="188">
        <v>400</v>
      </c>
      <c r="O63" s="201"/>
    </row>
    <row r="64" spans="1:15" s="148" customFormat="1" ht="18.75">
      <c r="A64" s="136" t="s">
        <v>327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</row>
    <row r="65" spans="1:15" s="1" customFormat="1" ht="18.75">
      <c r="A65" s="35" t="s">
        <v>328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1:15" s="146" customFormat="1" ht="18.75">
      <c r="A66" s="35" t="s">
        <v>329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1:15" s="146" customFormat="1" ht="18.75">
      <c r="A67" s="35" t="s">
        <v>330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3" s="146" customFormat="1" ht="18.75">
      <c r="A68" s="1"/>
      <c r="B68" s="1"/>
      <c r="C68" s="1"/>
    </row>
    <row r="69" spans="5:9" s="146" customFormat="1" ht="18.75">
      <c r="E69" s="1"/>
      <c r="F69" s="1"/>
      <c r="G69" s="1"/>
      <c r="H69" s="1"/>
      <c r="I69" s="1"/>
    </row>
    <row r="70" spans="1:3" s="146" customFormat="1" ht="18.75">
      <c r="A70" s="1"/>
      <c r="B70" s="1"/>
      <c r="C70" s="1"/>
    </row>
    <row r="71" s="146" customFormat="1" ht="18.75"/>
    <row r="72" spans="1:3" s="146" customFormat="1" ht="18.75">
      <c r="A72" s="1"/>
      <c r="B72" s="1"/>
      <c r="C72" s="1"/>
    </row>
    <row r="73" s="146" customFormat="1" ht="18.75"/>
    <row r="74" s="146" customFormat="1" ht="18.75"/>
    <row r="75" s="146" customFormat="1" ht="18.75"/>
    <row r="76" s="146" customFormat="1" ht="18.75"/>
    <row r="77" s="146" customFormat="1" ht="18.75"/>
    <row r="78" s="146" customFormat="1" ht="18.75"/>
    <row r="79" s="146" customFormat="1" ht="18.75"/>
    <row r="80" s="146" customFormat="1" ht="18.75"/>
    <row r="81" s="146" customFormat="1" ht="18.75"/>
    <row r="82" s="146" customFormat="1" ht="18.75"/>
    <row r="83" s="146" customFormat="1" ht="18.75"/>
    <row r="84" s="146" customFormat="1" ht="18.75"/>
    <row r="85" s="146" customFormat="1" ht="18.75"/>
    <row r="86" s="146" customFormat="1" ht="18.75"/>
    <row r="87" s="146" customFormat="1" ht="18.75"/>
    <row r="88" s="146" customFormat="1" ht="18.75"/>
    <row r="89" s="146" customFormat="1" ht="18.75"/>
    <row r="90" s="146" customFormat="1" ht="18.75"/>
    <row r="91" s="146" customFormat="1" ht="18.75"/>
    <row r="92" s="146" customFormat="1" ht="18.75"/>
    <row r="93" s="146" customFormat="1" ht="18.75"/>
    <row r="94" s="146" customFormat="1" ht="18.75"/>
    <row r="95" s="146" customFormat="1" ht="18.75"/>
    <row r="96" s="146" customFormat="1" ht="18.75"/>
    <row r="97" s="146" customFormat="1" ht="18.75"/>
    <row r="98" s="146" customFormat="1" ht="18.75"/>
    <row r="99" s="146" customFormat="1" ht="18.75"/>
    <row r="100" s="146" customFormat="1" ht="18.75"/>
    <row r="101" s="146" customFormat="1" ht="18.75"/>
    <row r="102" s="146" customFormat="1" ht="18.75"/>
    <row r="103" s="146" customFormat="1" ht="18.75"/>
    <row r="104" s="146" customFormat="1" ht="18.75"/>
    <row r="105" s="146" customFormat="1" ht="18.75"/>
    <row r="106" s="146" customFormat="1" ht="18.75"/>
    <row r="107" s="146" customFormat="1" ht="18.75"/>
    <row r="108" s="146" customFormat="1" ht="18.75"/>
    <row r="109" s="146" customFormat="1" ht="18.75"/>
    <row r="110" s="146" customFormat="1" ht="18.75"/>
    <row r="111" s="146" customFormat="1" ht="18.75"/>
    <row r="112" s="146" customFormat="1" ht="18.75"/>
    <row r="113" s="146" customFormat="1" ht="18.75"/>
    <row r="114" s="146" customFormat="1" ht="18.75"/>
    <row r="115" s="146" customFormat="1" ht="18.75"/>
    <row r="116" s="146" customFormat="1" ht="18.75"/>
    <row r="117" s="146" customFormat="1" ht="18.75"/>
    <row r="118" s="146" customFormat="1" ht="18.75"/>
    <row r="119" s="146" customFormat="1" ht="18.75"/>
    <row r="120" s="146" customFormat="1" ht="18.75"/>
    <row r="121" s="146" customFormat="1" ht="18.75"/>
    <row r="122" s="146" customFormat="1" ht="18.75"/>
    <row r="123" s="146" customFormat="1" ht="18.75"/>
    <row r="124" s="146" customFormat="1" ht="18.75"/>
    <row r="125" s="146" customFormat="1" ht="18.75"/>
    <row r="126" s="146" customFormat="1" ht="18.75"/>
    <row r="127" s="146" customFormat="1" ht="18.75"/>
    <row r="128" s="146" customFormat="1" ht="18.75"/>
    <row r="129" s="146" customFormat="1" ht="18.75"/>
    <row r="130" s="146" customFormat="1" ht="18.75"/>
    <row r="131" s="146" customFormat="1" ht="18.75"/>
    <row r="132" s="146" customFormat="1" ht="18.75"/>
    <row r="133" s="146" customFormat="1" ht="18.75"/>
    <row r="134" spans="1:15" ht="18.75">
      <c r="A134" s="146"/>
      <c r="B134" s="146"/>
      <c r="C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</row>
    <row r="135" spans="10:15" s="146" customFormat="1" ht="18.75">
      <c r="J135" s="113"/>
      <c r="N135" s="113"/>
      <c r="O135" s="113"/>
    </row>
    <row r="136" spans="11:13" s="146" customFormat="1" ht="18.75">
      <c r="K136" s="113"/>
      <c r="L136" s="113"/>
      <c r="M136" s="113"/>
    </row>
    <row r="137" s="146" customFormat="1" ht="18.75"/>
    <row r="138" spans="5:9" s="146" customFormat="1" ht="18.75">
      <c r="E138" s="113"/>
      <c r="F138" s="113"/>
      <c r="G138" s="113"/>
      <c r="H138" s="113"/>
      <c r="I138" s="113"/>
    </row>
    <row r="139" spans="1:15" ht="18.75">
      <c r="A139" s="146"/>
      <c r="B139" s="146"/>
      <c r="C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</row>
    <row r="140" spans="1:13" ht="18.75">
      <c r="A140" s="146"/>
      <c r="B140" s="146"/>
      <c r="C140" s="146"/>
      <c r="E140" s="146"/>
      <c r="F140" s="146"/>
      <c r="G140" s="146"/>
      <c r="H140" s="146"/>
      <c r="I140" s="146"/>
      <c r="K140" s="146"/>
      <c r="L140" s="146"/>
      <c r="M140" s="146"/>
    </row>
    <row r="141" spans="5:9" ht="18.75">
      <c r="E141" s="146"/>
      <c r="F141" s="146"/>
      <c r="G141" s="146"/>
      <c r="H141" s="146"/>
      <c r="I141" s="146"/>
    </row>
    <row r="142" spans="1:9" ht="18.75">
      <c r="A142" s="146"/>
      <c r="B142" s="147"/>
      <c r="C142" s="146"/>
      <c r="E142" s="146"/>
      <c r="F142" s="146"/>
      <c r="G142" s="146"/>
      <c r="H142" s="146"/>
      <c r="I142" s="146"/>
    </row>
    <row r="143" spans="1:3" ht="18.75">
      <c r="A143" s="146"/>
      <c r="B143" s="146"/>
      <c r="C143" s="146"/>
    </row>
    <row r="144" spans="1:3" ht="18.75">
      <c r="A144" s="146"/>
      <c r="B144" s="146"/>
      <c r="C144" s="146"/>
    </row>
    <row r="145" spans="1:3" ht="18.75">
      <c r="A145" s="146"/>
      <c r="B145" s="146"/>
      <c r="C145" s="146"/>
    </row>
    <row r="146" ht="18.75">
      <c r="B146" s="113"/>
    </row>
    <row r="147" ht="18.75">
      <c r="B147" s="113"/>
    </row>
    <row r="148" ht="18.75">
      <c r="B148" s="113"/>
    </row>
    <row r="149" ht="18.75">
      <c r="B149" s="113"/>
    </row>
    <row r="150" ht="18.75">
      <c r="B150" s="113"/>
    </row>
    <row r="151" ht="18.75">
      <c r="B151" s="113"/>
    </row>
    <row r="152" ht="18.75">
      <c r="B152" s="113"/>
    </row>
    <row r="153" ht="18.75">
      <c r="B153" s="113"/>
    </row>
    <row r="154" ht="18.75">
      <c r="B154" s="113"/>
    </row>
    <row r="155" ht="18.75">
      <c r="B155" s="113"/>
    </row>
    <row r="156" ht="18.75">
      <c r="B156" s="113"/>
    </row>
    <row r="157" ht="18.75">
      <c r="B157" s="113"/>
    </row>
    <row r="158" ht="18.75">
      <c r="B158" s="113"/>
    </row>
    <row r="159" ht="18.75">
      <c r="B159" s="113"/>
    </row>
    <row r="160" ht="18.75">
      <c r="B160" s="113"/>
    </row>
    <row r="161" ht="18.75">
      <c r="B161" s="113"/>
    </row>
    <row r="162" ht="18.75">
      <c r="B162" s="113"/>
    </row>
    <row r="163" ht="18.75">
      <c r="B163" s="113"/>
    </row>
    <row r="164" ht="18.75">
      <c r="B164" s="113"/>
    </row>
    <row r="165" ht="18.75">
      <c r="B165" s="113"/>
    </row>
    <row r="166" ht="18.75">
      <c r="B166" s="113"/>
    </row>
    <row r="167" ht="18.75">
      <c r="B167" s="113"/>
    </row>
    <row r="168" ht="18.75">
      <c r="B168" s="113"/>
    </row>
    <row r="169" ht="18.75">
      <c r="B169" s="113"/>
    </row>
  </sheetData>
  <sheetProtection/>
  <mergeCells count="134">
    <mergeCell ref="A2:O2"/>
    <mergeCell ref="C4:O4"/>
    <mergeCell ref="E8:F8"/>
    <mergeCell ref="G8:H8"/>
    <mergeCell ref="K8:L8"/>
    <mergeCell ref="M8:N8"/>
    <mergeCell ref="G9:H9"/>
    <mergeCell ref="M9:N9"/>
    <mergeCell ref="G10:H10"/>
    <mergeCell ref="M10:N10"/>
    <mergeCell ref="G11:H11"/>
    <mergeCell ref="M11:N11"/>
    <mergeCell ref="G12:H12"/>
    <mergeCell ref="M12:N12"/>
    <mergeCell ref="G13:H13"/>
    <mergeCell ref="M13:N13"/>
    <mergeCell ref="G14:H14"/>
    <mergeCell ref="M14:N14"/>
    <mergeCell ref="G15:H15"/>
    <mergeCell ref="M15:N15"/>
    <mergeCell ref="G16:H16"/>
    <mergeCell ref="M16:N16"/>
    <mergeCell ref="G17:H17"/>
    <mergeCell ref="M17:N17"/>
    <mergeCell ref="G18:H18"/>
    <mergeCell ref="M18:N18"/>
    <mergeCell ref="G19:H19"/>
    <mergeCell ref="M19:N19"/>
    <mergeCell ref="G20:H20"/>
    <mergeCell ref="M20:N20"/>
    <mergeCell ref="G21:H21"/>
    <mergeCell ref="M21:N21"/>
    <mergeCell ref="G22:H22"/>
    <mergeCell ref="M22:N22"/>
    <mergeCell ref="G23:H23"/>
    <mergeCell ref="M23:N23"/>
    <mergeCell ref="G24:H24"/>
    <mergeCell ref="M24:N24"/>
    <mergeCell ref="G25:H25"/>
    <mergeCell ref="M25:N25"/>
    <mergeCell ref="G26:H26"/>
    <mergeCell ref="M26:N26"/>
    <mergeCell ref="G27:H27"/>
    <mergeCell ref="M27:N27"/>
    <mergeCell ref="G28:H28"/>
    <mergeCell ref="M28:N28"/>
    <mergeCell ref="G29:H29"/>
    <mergeCell ref="M29:N29"/>
    <mergeCell ref="G30:H30"/>
    <mergeCell ref="M30:N30"/>
    <mergeCell ref="G31:H31"/>
    <mergeCell ref="M31:N31"/>
    <mergeCell ref="G32:H32"/>
    <mergeCell ref="M32:N32"/>
    <mergeCell ref="G33:H33"/>
    <mergeCell ref="M33:N33"/>
    <mergeCell ref="G34:H34"/>
    <mergeCell ref="M34:N34"/>
    <mergeCell ref="G35:H35"/>
    <mergeCell ref="M35:N35"/>
    <mergeCell ref="G36:H36"/>
    <mergeCell ref="M36:N36"/>
    <mergeCell ref="G37:H37"/>
    <mergeCell ref="M37:N37"/>
    <mergeCell ref="G38:H38"/>
    <mergeCell ref="M38:N38"/>
    <mergeCell ref="G39:H39"/>
    <mergeCell ref="M39:N39"/>
    <mergeCell ref="G40:H40"/>
    <mergeCell ref="M40:N40"/>
    <mergeCell ref="G41:H41"/>
    <mergeCell ref="M41:N41"/>
    <mergeCell ref="G42:H42"/>
    <mergeCell ref="M42:N42"/>
    <mergeCell ref="G43:H43"/>
    <mergeCell ref="M43:N43"/>
    <mergeCell ref="G44:H44"/>
    <mergeCell ref="M44:N44"/>
    <mergeCell ref="G45:H45"/>
    <mergeCell ref="M45:N45"/>
    <mergeCell ref="G46:H46"/>
    <mergeCell ref="M46:N46"/>
    <mergeCell ref="G47:H47"/>
    <mergeCell ref="M47:N47"/>
    <mergeCell ref="G48:H48"/>
    <mergeCell ref="M48:N48"/>
    <mergeCell ref="G49:H49"/>
    <mergeCell ref="M49:N49"/>
    <mergeCell ref="G50:H50"/>
    <mergeCell ref="M50:N50"/>
    <mergeCell ref="G51:H51"/>
    <mergeCell ref="M51:N51"/>
    <mergeCell ref="G52:H52"/>
    <mergeCell ref="M52:N52"/>
    <mergeCell ref="G53:H53"/>
    <mergeCell ref="M53:N53"/>
    <mergeCell ref="A54:O54"/>
    <mergeCell ref="A55:O55"/>
    <mergeCell ref="A56:O56"/>
    <mergeCell ref="A57:O57"/>
    <mergeCell ref="A58:O58"/>
    <mergeCell ref="A59:O59"/>
    <mergeCell ref="A60:O60"/>
    <mergeCell ref="A61:O61"/>
    <mergeCell ref="C62:D62"/>
    <mergeCell ref="E62:F62"/>
    <mergeCell ref="G62:H62"/>
    <mergeCell ref="I62:J62"/>
    <mergeCell ref="K62:L62"/>
    <mergeCell ref="N62:O62"/>
    <mergeCell ref="C63:D63"/>
    <mergeCell ref="E63:F63"/>
    <mergeCell ref="G63:H63"/>
    <mergeCell ref="I63:J63"/>
    <mergeCell ref="K63:L63"/>
    <mergeCell ref="N63:O63"/>
    <mergeCell ref="A64:O64"/>
    <mergeCell ref="A65:O65"/>
    <mergeCell ref="A66:O66"/>
    <mergeCell ref="A67:O67"/>
    <mergeCell ref="A4:A5"/>
    <mergeCell ref="A9:A20"/>
    <mergeCell ref="A21:A25"/>
    <mergeCell ref="A26:A33"/>
    <mergeCell ref="A34:A47"/>
    <mergeCell ref="A48:A53"/>
    <mergeCell ref="B4:B5"/>
    <mergeCell ref="E9:F18"/>
    <mergeCell ref="E19:F49"/>
    <mergeCell ref="E50:F53"/>
    <mergeCell ref="K9:L14"/>
    <mergeCell ref="K15:L26"/>
    <mergeCell ref="K27:L30"/>
    <mergeCell ref="K31:L53"/>
  </mergeCells>
  <printOptions horizontalCentered="1"/>
  <pageMargins left="0" right="0" top="0" bottom="0" header="0.31" footer="0.2"/>
  <pageSetup fitToHeight="1" fitToWidth="1" horizontalDpi="600" verticalDpi="600" orientation="portrait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zoomScale="90" zoomScaleNormal="90" zoomScaleSheetLayoutView="100" workbookViewId="0" topLeftCell="A1">
      <selection activeCell="J6" sqref="J6"/>
    </sheetView>
  </sheetViews>
  <sheetFormatPr defaultColWidth="9.00390625" defaultRowHeight="14.25"/>
  <cols>
    <col min="1" max="1" width="15.25390625" style="113" customWidth="1"/>
    <col min="2" max="2" width="10.00390625" style="113" customWidth="1"/>
    <col min="3" max="11" width="8.625" style="113" customWidth="1"/>
    <col min="12" max="12" width="13.625" style="113" customWidth="1"/>
    <col min="13" max="13" width="8.625" style="113" customWidth="1"/>
    <col min="14" max="16384" width="9.00390625" style="113" customWidth="1"/>
  </cols>
  <sheetData>
    <row r="1" spans="1:15" ht="18.75">
      <c r="A1" s="114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37" t="s">
        <v>0</v>
      </c>
      <c r="N1" s="115"/>
      <c r="O1" s="115"/>
    </row>
    <row r="2" spans="1:16" ht="20.25">
      <c r="A2" s="116" t="s">
        <v>331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38"/>
      <c r="O2" s="138"/>
      <c r="P2" s="138"/>
    </row>
    <row r="3" spans="1:15" ht="19.5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37" t="s">
        <v>13</v>
      </c>
      <c r="N3" s="115"/>
      <c r="O3" s="115"/>
    </row>
    <row r="4" spans="1:13" ht="18.75">
      <c r="A4" s="117" t="s">
        <v>14</v>
      </c>
      <c r="B4" s="118" t="s">
        <v>15</v>
      </c>
      <c r="C4" s="119" t="s">
        <v>332</v>
      </c>
      <c r="D4" s="119"/>
      <c r="E4" s="119"/>
      <c r="F4" s="119"/>
      <c r="G4" s="119"/>
      <c r="H4" s="119"/>
      <c r="I4" s="119"/>
      <c r="J4" s="119"/>
      <c r="K4" s="119"/>
      <c r="L4" s="119"/>
      <c r="M4" s="127"/>
    </row>
    <row r="5" spans="1:13" ht="18.75">
      <c r="A5" s="120"/>
      <c r="B5" s="121"/>
      <c r="C5" s="122" t="s">
        <v>181</v>
      </c>
      <c r="D5" s="122" t="s">
        <v>19</v>
      </c>
      <c r="E5" s="122" t="s">
        <v>182</v>
      </c>
      <c r="F5" s="122" t="s">
        <v>183</v>
      </c>
      <c r="G5" s="122" t="s">
        <v>184</v>
      </c>
      <c r="H5" s="122" t="s">
        <v>185</v>
      </c>
      <c r="I5" s="122" t="s">
        <v>186</v>
      </c>
      <c r="J5" s="139" t="s">
        <v>187</v>
      </c>
      <c r="K5" s="122" t="s">
        <v>188</v>
      </c>
      <c r="L5" s="122" t="s">
        <v>333</v>
      </c>
      <c r="M5" s="140" t="s">
        <v>190</v>
      </c>
    </row>
    <row r="6" spans="1:13" ht="19.5">
      <c r="A6" s="123" t="s">
        <v>29</v>
      </c>
      <c r="B6" s="124" t="s">
        <v>334</v>
      </c>
      <c r="C6" s="125">
        <f>J6+750</f>
        <v>6430</v>
      </c>
      <c r="D6" s="125">
        <f>J6+750</f>
        <v>6430</v>
      </c>
      <c r="E6" s="125">
        <f>J6+250</f>
        <v>5930</v>
      </c>
      <c r="F6" s="125">
        <f>J6+150</f>
        <v>5830</v>
      </c>
      <c r="G6" s="125">
        <f>J6+100</f>
        <v>5780</v>
      </c>
      <c r="H6" s="125">
        <f>J6+50</f>
        <v>5730</v>
      </c>
      <c r="I6" s="125">
        <f>J6+50</f>
        <v>5730</v>
      </c>
      <c r="J6" s="141">
        <v>5680</v>
      </c>
      <c r="K6" s="125">
        <f>J6-10</f>
        <v>5670</v>
      </c>
      <c r="L6" s="125">
        <f>J6-10</f>
        <v>5670</v>
      </c>
      <c r="M6" s="132">
        <f>J6+200</f>
        <v>5880</v>
      </c>
    </row>
    <row r="8" spans="1:13" ht="18.75">
      <c r="A8" s="126" t="s">
        <v>14</v>
      </c>
      <c r="B8" s="119" t="s">
        <v>15</v>
      </c>
      <c r="C8" s="127" t="s">
        <v>31</v>
      </c>
      <c r="E8" s="126" t="s">
        <v>14</v>
      </c>
      <c r="F8" s="119"/>
      <c r="G8" s="119" t="s">
        <v>15</v>
      </c>
      <c r="H8" s="127" t="s">
        <v>31</v>
      </c>
      <c r="I8" s="142"/>
      <c r="J8" s="126" t="s">
        <v>14</v>
      </c>
      <c r="K8" s="119"/>
      <c r="L8" s="119" t="s">
        <v>15</v>
      </c>
      <c r="M8" s="127" t="s">
        <v>31</v>
      </c>
    </row>
    <row r="9" spans="1:14" ht="18.75">
      <c r="A9" s="128" t="s">
        <v>29</v>
      </c>
      <c r="B9" s="129" t="s">
        <v>335</v>
      </c>
      <c r="C9" s="130">
        <v>50</v>
      </c>
      <c r="E9" s="128" t="s">
        <v>112</v>
      </c>
      <c r="F9" s="129"/>
      <c r="G9" s="129" t="s">
        <v>336</v>
      </c>
      <c r="H9" s="130">
        <v>320</v>
      </c>
      <c r="I9" s="142"/>
      <c r="J9" s="128" t="s">
        <v>141</v>
      </c>
      <c r="K9" s="129"/>
      <c r="L9" s="129" t="s">
        <v>337</v>
      </c>
      <c r="M9" s="130">
        <v>1370</v>
      </c>
      <c r="N9" s="142"/>
    </row>
    <row r="10" spans="1:14" ht="18.75">
      <c r="A10" s="128" t="s">
        <v>112</v>
      </c>
      <c r="B10" s="129" t="s">
        <v>338</v>
      </c>
      <c r="C10" s="130">
        <v>150</v>
      </c>
      <c r="E10" s="128" t="s">
        <v>141</v>
      </c>
      <c r="F10" s="129"/>
      <c r="G10" s="129" t="s">
        <v>339</v>
      </c>
      <c r="H10" s="130">
        <v>1370</v>
      </c>
      <c r="I10" s="142"/>
      <c r="J10" s="128" t="s">
        <v>33</v>
      </c>
      <c r="K10" s="129"/>
      <c r="L10" s="129" t="s">
        <v>340</v>
      </c>
      <c r="M10" s="130">
        <v>1470</v>
      </c>
      <c r="N10" s="142"/>
    </row>
    <row r="11" spans="1:14" ht="19.5">
      <c r="A11" s="128" t="s">
        <v>112</v>
      </c>
      <c r="B11" s="129" t="s">
        <v>341</v>
      </c>
      <c r="C11" s="130">
        <v>200</v>
      </c>
      <c r="E11" s="131" t="s">
        <v>141</v>
      </c>
      <c r="F11" s="125"/>
      <c r="G11" s="125" t="s">
        <v>342</v>
      </c>
      <c r="H11" s="132">
        <v>1370</v>
      </c>
      <c r="I11" s="142"/>
      <c r="J11" s="128" t="s">
        <v>44</v>
      </c>
      <c r="K11" s="129"/>
      <c r="L11" s="129" t="s">
        <v>343</v>
      </c>
      <c r="M11" s="130">
        <v>1670</v>
      </c>
      <c r="N11" s="142"/>
    </row>
    <row r="12" spans="1:13" s="1" customFormat="1" ht="19.5">
      <c r="A12" s="131" t="s">
        <v>112</v>
      </c>
      <c r="B12" s="125" t="s">
        <v>344</v>
      </c>
      <c r="C12" s="132">
        <v>320</v>
      </c>
      <c r="D12" s="133"/>
      <c r="J12" s="143" t="s">
        <v>64</v>
      </c>
      <c r="K12" s="144"/>
      <c r="L12" s="144" t="s">
        <v>345</v>
      </c>
      <c r="M12" s="132">
        <v>1970</v>
      </c>
    </row>
    <row r="13" spans="1:13" s="1" customFormat="1" ht="18.75">
      <c r="A13" s="134" t="s">
        <v>167</v>
      </c>
      <c r="B13" s="134"/>
      <c r="C13" s="34"/>
      <c r="D13" s="133"/>
      <c r="K13" s="113"/>
      <c r="L13" s="113"/>
      <c r="M13" s="142"/>
    </row>
    <row r="14" spans="1:13" s="1" customFormat="1" ht="18.75" customHeight="1">
      <c r="A14" s="135" t="s">
        <v>346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</row>
    <row r="15" spans="1:13" s="1" customFormat="1" ht="36.75" customHeight="1">
      <c r="A15" s="136" t="s">
        <v>347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</row>
    <row r="16" spans="1:15" s="1" customFormat="1" ht="18.75" customHeight="1">
      <c r="A16" s="135" t="s">
        <v>170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45"/>
      <c r="O16" s="145"/>
    </row>
    <row r="17" spans="1:15" s="1" customFormat="1" ht="18.75" customHeight="1">
      <c r="A17" s="135" t="s">
        <v>314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34"/>
      <c r="O17" s="34"/>
    </row>
    <row r="18" spans="1:15" s="1" customFormat="1" ht="18.75" customHeight="1">
      <c r="A18" s="135" t="s">
        <v>172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6"/>
      <c r="O18" s="136"/>
    </row>
    <row r="19" spans="1:13" s="1" customFormat="1" ht="18.75" customHeight="1">
      <c r="A19" s="135" t="s">
        <v>348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</row>
    <row r="20" spans="1:13" s="1" customFormat="1" ht="18.75" customHeight="1">
      <c r="A20" s="135" t="s">
        <v>349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</row>
    <row r="21" spans="1:15" s="1" customFormat="1" ht="18.75" customHeight="1">
      <c r="A21" s="135" t="s">
        <v>175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45"/>
      <c r="O21" s="145"/>
    </row>
    <row r="22" spans="1:15" s="1" customFormat="1" ht="18.75" customHeight="1">
      <c r="A22" s="135" t="s">
        <v>176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34"/>
      <c r="O22" s="34"/>
    </row>
    <row r="23" spans="1:15" s="1" customFormat="1" ht="18" customHeight="1">
      <c r="A23" s="135" t="s">
        <v>177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34"/>
      <c r="O23" s="34"/>
    </row>
    <row r="24" spans="11:13" ht="18.75">
      <c r="K24" s="34"/>
      <c r="L24" s="34"/>
      <c r="M24" s="34"/>
    </row>
  </sheetData>
  <sheetProtection/>
  <mergeCells count="23">
    <mergeCell ref="A2:M2"/>
    <mergeCell ref="C4:M4"/>
    <mergeCell ref="E8:F8"/>
    <mergeCell ref="J8:K8"/>
    <mergeCell ref="E9:F9"/>
    <mergeCell ref="J9:K9"/>
    <mergeCell ref="E10:F10"/>
    <mergeCell ref="J10:K10"/>
    <mergeCell ref="E11:F11"/>
    <mergeCell ref="J11:K11"/>
    <mergeCell ref="A13:B13"/>
    <mergeCell ref="A14:M14"/>
    <mergeCell ref="A15:M15"/>
    <mergeCell ref="A16:M16"/>
    <mergeCell ref="A17:M17"/>
    <mergeCell ref="A18:M18"/>
    <mergeCell ref="A19:M19"/>
    <mergeCell ref="A20:M20"/>
    <mergeCell ref="A21:M21"/>
    <mergeCell ref="A22:M22"/>
    <mergeCell ref="A23:M23"/>
    <mergeCell ref="A4:A5"/>
    <mergeCell ref="B4:B5"/>
  </mergeCells>
  <printOptions horizontalCentered="1"/>
  <pageMargins left="0.75" right="0.75" top="1" bottom="1" header="0.51" footer="0.51"/>
  <pageSetup horizontalDpi="600" verticalDpi="600" orientation="landscape" paperSize="9" scale="9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zoomScaleSheetLayoutView="100" workbookViewId="0" topLeftCell="A1">
      <selection activeCell="N6" sqref="N6"/>
    </sheetView>
  </sheetViews>
  <sheetFormatPr defaultColWidth="8.625" defaultRowHeight="14.25"/>
  <cols>
    <col min="1" max="1" width="18.50390625" style="36" customWidth="1"/>
    <col min="2" max="2" width="17.00390625" style="36" customWidth="1"/>
    <col min="3" max="3" width="6.125" style="37" customWidth="1"/>
    <col min="4" max="4" width="5.50390625" style="36" customWidth="1"/>
    <col min="5" max="5" width="2.75390625" style="36" customWidth="1"/>
    <col min="6" max="7" width="2.875" style="36" customWidth="1"/>
    <col min="8" max="8" width="2.625" style="36" customWidth="1"/>
    <col min="9" max="9" width="4.75390625" style="36" customWidth="1"/>
    <col min="10" max="10" width="5.50390625" style="36" customWidth="1"/>
    <col min="11" max="11" width="5.375" style="36" customWidth="1"/>
    <col min="12" max="12" width="5.75390625" style="36" customWidth="1"/>
    <col min="13" max="13" width="14.375" style="36" customWidth="1"/>
    <col min="14" max="15" width="5.75390625" style="36" customWidth="1"/>
    <col min="16" max="16" width="5.50390625" style="36" customWidth="1"/>
    <col min="17" max="17" width="9.00390625" style="36" bestFit="1" customWidth="1"/>
    <col min="18" max="16384" width="8.625" style="36" customWidth="1"/>
  </cols>
  <sheetData>
    <row r="1" ht="15">
      <c r="O1" s="36" t="s">
        <v>0</v>
      </c>
    </row>
    <row r="2" spans="1:16" ht="36.75" customHeight="1">
      <c r="A2" s="3" t="s">
        <v>350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 customHeight="1">
      <c r="A3" s="38"/>
      <c r="B3" s="38"/>
      <c r="C3" s="39"/>
      <c r="D3" s="38"/>
      <c r="E3" s="38"/>
      <c r="F3" s="38"/>
      <c r="G3" s="38"/>
      <c r="H3" s="38"/>
      <c r="I3" s="38"/>
      <c r="J3" s="38"/>
      <c r="K3" s="38"/>
      <c r="L3" s="83"/>
      <c r="M3" s="83"/>
      <c r="N3" s="84" t="s">
        <v>351</v>
      </c>
      <c r="O3" s="84"/>
      <c r="P3" s="84"/>
    </row>
    <row r="4" spans="1:16" ht="27.75" customHeight="1">
      <c r="A4" s="40" t="s">
        <v>352</v>
      </c>
      <c r="B4" s="41" t="s">
        <v>353</v>
      </c>
      <c r="C4" s="42" t="s">
        <v>354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85"/>
    </row>
    <row r="5" spans="1:16" ht="28.5" customHeight="1">
      <c r="A5" s="44"/>
      <c r="B5" s="45"/>
      <c r="C5" s="46" t="s">
        <v>355</v>
      </c>
      <c r="D5" s="47"/>
      <c r="E5" s="48" t="s">
        <v>27</v>
      </c>
      <c r="F5" s="48"/>
      <c r="G5" s="48" t="s">
        <v>356</v>
      </c>
      <c r="H5" s="48"/>
      <c r="I5" s="86" t="s">
        <v>357</v>
      </c>
      <c r="J5" s="87"/>
      <c r="K5" s="48" t="s">
        <v>358</v>
      </c>
      <c r="L5" s="48" t="s">
        <v>359</v>
      </c>
      <c r="M5" s="48" t="s">
        <v>360</v>
      </c>
      <c r="N5" s="88" t="s">
        <v>361</v>
      </c>
      <c r="O5" s="88" t="s">
        <v>362</v>
      </c>
      <c r="P5" s="89">
        <v>6</v>
      </c>
    </row>
    <row r="6" spans="1:16" ht="27.75" customHeight="1">
      <c r="A6" s="49" t="s">
        <v>363</v>
      </c>
      <c r="B6" s="50" t="s">
        <v>364</v>
      </c>
      <c r="C6" s="51">
        <f>N6+650</f>
        <v>5900</v>
      </c>
      <c r="D6" s="52"/>
      <c r="E6" s="51">
        <f>N6+300+50</f>
        <v>5600</v>
      </c>
      <c r="F6" s="52"/>
      <c r="G6" s="51">
        <f>N6+250+50</f>
        <v>5550</v>
      </c>
      <c r="H6" s="52"/>
      <c r="I6" s="51">
        <f>N6+150+50</f>
        <v>5450</v>
      </c>
      <c r="J6" s="52"/>
      <c r="K6" s="50">
        <f>N6+100</f>
        <v>5350</v>
      </c>
      <c r="L6" s="50">
        <f>N6+50</f>
        <v>5300</v>
      </c>
      <c r="M6" s="50">
        <f>N6+20</f>
        <v>5270</v>
      </c>
      <c r="N6" s="90">
        <v>5250</v>
      </c>
      <c r="O6" s="50">
        <f>N6+100</f>
        <v>5350</v>
      </c>
      <c r="P6" s="91">
        <f>N6+150</f>
        <v>5400</v>
      </c>
    </row>
    <row r="7" spans="1:16" ht="22.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1:16" ht="23.25" customHeight="1">
      <c r="A8" s="40" t="s">
        <v>352</v>
      </c>
      <c r="B8" s="41" t="s">
        <v>353</v>
      </c>
      <c r="C8" s="54" t="s">
        <v>365</v>
      </c>
      <c r="D8" s="54"/>
      <c r="E8" s="55"/>
      <c r="F8" s="56"/>
      <c r="G8" s="56"/>
      <c r="H8" s="56"/>
      <c r="I8" s="40" t="s">
        <v>352</v>
      </c>
      <c r="J8" s="41"/>
      <c r="K8" s="41" t="s">
        <v>366</v>
      </c>
      <c r="L8" s="41"/>
      <c r="M8" s="41"/>
      <c r="N8" s="54" t="s">
        <v>365</v>
      </c>
      <c r="O8" s="54"/>
      <c r="P8" s="55"/>
    </row>
    <row r="9" spans="1:16" ht="23.25" customHeight="1">
      <c r="A9" s="44" t="s">
        <v>367</v>
      </c>
      <c r="B9" s="57" t="s">
        <v>368</v>
      </c>
      <c r="C9" s="48">
        <v>0</v>
      </c>
      <c r="D9" s="48"/>
      <c r="E9" s="58"/>
      <c r="F9" s="56"/>
      <c r="G9" s="56"/>
      <c r="H9" s="56"/>
      <c r="I9" s="92" t="s">
        <v>369</v>
      </c>
      <c r="J9" s="93"/>
      <c r="K9" s="57" t="s">
        <v>370</v>
      </c>
      <c r="L9" s="57"/>
      <c r="M9" s="57"/>
      <c r="N9" s="48">
        <v>450</v>
      </c>
      <c r="O9" s="48"/>
      <c r="P9" s="58"/>
    </row>
    <row r="10" spans="1:16" ht="23.25" customHeight="1">
      <c r="A10" s="44"/>
      <c r="B10" s="57" t="s">
        <v>371</v>
      </c>
      <c r="C10" s="45">
        <v>0</v>
      </c>
      <c r="D10" s="59"/>
      <c r="E10" s="60"/>
      <c r="F10" s="56"/>
      <c r="G10" s="56"/>
      <c r="H10" s="56"/>
      <c r="I10" s="94"/>
      <c r="J10" s="95"/>
      <c r="K10" s="57" t="s">
        <v>372</v>
      </c>
      <c r="L10" s="57"/>
      <c r="M10" s="57"/>
      <c r="N10" s="48">
        <v>450</v>
      </c>
      <c r="O10" s="48"/>
      <c r="P10" s="58"/>
    </row>
    <row r="11" spans="1:16" ht="23.25" customHeight="1">
      <c r="A11" s="44"/>
      <c r="B11" s="57" t="s">
        <v>373</v>
      </c>
      <c r="C11" s="45">
        <v>20</v>
      </c>
      <c r="D11" s="59"/>
      <c r="E11" s="60"/>
      <c r="F11" s="56"/>
      <c r="G11" s="56"/>
      <c r="H11" s="56"/>
      <c r="I11" s="94"/>
      <c r="J11" s="95"/>
      <c r="K11" s="57" t="s">
        <v>374</v>
      </c>
      <c r="L11" s="57"/>
      <c r="M11" s="57"/>
      <c r="N11" s="48">
        <v>450</v>
      </c>
      <c r="O11" s="48"/>
      <c r="P11" s="58"/>
    </row>
    <row r="12" spans="1:16" ht="23.25" customHeight="1">
      <c r="A12" s="44"/>
      <c r="B12" s="57" t="s">
        <v>375</v>
      </c>
      <c r="C12" s="45">
        <v>50</v>
      </c>
      <c r="D12" s="45"/>
      <c r="E12" s="61"/>
      <c r="F12" s="56"/>
      <c r="G12" s="56"/>
      <c r="H12" s="56"/>
      <c r="I12" s="94"/>
      <c r="J12" s="95"/>
      <c r="K12" s="57" t="s">
        <v>376</v>
      </c>
      <c r="L12" s="57"/>
      <c r="M12" s="57"/>
      <c r="N12" s="48">
        <v>500</v>
      </c>
      <c r="O12" s="48"/>
      <c r="P12" s="58"/>
    </row>
    <row r="13" spans="1:16" ht="23.25" customHeight="1">
      <c r="A13" s="62" t="s">
        <v>377</v>
      </c>
      <c r="B13" s="63" t="s">
        <v>378</v>
      </c>
      <c r="C13" s="45">
        <v>0</v>
      </c>
      <c r="D13" s="45"/>
      <c r="E13" s="61"/>
      <c r="F13" s="56"/>
      <c r="G13" s="56"/>
      <c r="H13" s="56"/>
      <c r="I13" s="94"/>
      <c r="J13" s="95"/>
      <c r="K13" s="57" t="s">
        <v>379</v>
      </c>
      <c r="L13" s="57"/>
      <c r="M13" s="57"/>
      <c r="N13" s="48">
        <v>620</v>
      </c>
      <c r="O13" s="48"/>
      <c r="P13" s="58"/>
    </row>
    <row r="14" spans="1:16" ht="23.25" customHeight="1">
      <c r="A14" s="62"/>
      <c r="B14" s="63" t="s">
        <v>380</v>
      </c>
      <c r="C14" s="45">
        <v>90</v>
      </c>
      <c r="D14" s="59"/>
      <c r="E14" s="60"/>
      <c r="F14" s="56"/>
      <c r="G14" s="56"/>
      <c r="H14" s="56"/>
      <c r="I14" s="94"/>
      <c r="J14" s="95"/>
      <c r="K14" s="57" t="s">
        <v>381</v>
      </c>
      <c r="L14" s="57"/>
      <c r="M14" s="57"/>
      <c r="N14" s="48">
        <v>450</v>
      </c>
      <c r="O14" s="48"/>
      <c r="P14" s="58"/>
    </row>
    <row r="15" spans="1:16" ht="23.25" customHeight="1">
      <c r="A15" s="62"/>
      <c r="B15" s="63" t="s">
        <v>382</v>
      </c>
      <c r="C15" s="45">
        <v>90</v>
      </c>
      <c r="D15" s="45"/>
      <c r="E15" s="61"/>
      <c r="F15" s="56"/>
      <c r="G15" s="56"/>
      <c r="H15" s="56"/>
      <c r="I15" s="94"/>
      <c r="J15" s="95"/>
      <c r="K15" s="57" t="s">
        <v>383</v>
      </c>
      <c r="L15" s="57"/>
      <c r="M15" s="57"/>
      <c r="N15" s="48">
        <v>450</v>
      </c>
      <c r="O15" s="48"/>
      <c r="P15" s="58"/>
    </row>
    <row r="16" spans="1:16" ht="23.25" customHeight="1">
      <c r="A16" s="62"/>
      <c r="B16" s="63" t="s">
        <v>384</v>
      </c>
      <c r="C16" s="45">
        <v>170</v>
      </c>
      <c r="D16" s="59"/>
      <c r="E16" s="60"/>
      <c r="F16" s="56"/>
      <c r="G16" s="56"/>
      <c r="H16" s="56"/>
      <c r="I16" s="94"/>
      <c r="J16" s="95"/>
      <c r="K16" s="57" t="s">
        <v>385</v>
      </c>
      <c r="L16" s="57"/>
      <c r="M16" s="57"/>
      <c r="N16" s="48">
        <v>450</v>
      </c>
      <c r="O16" s="48"/>
      <c r="P16" s="58"/>
    </row>
    <row r="17" spans="1:16" ht="23.25" customHeight="1">
      <c r="A17" s="62"/>
      <c r="B17" s="63" t="s">
        <v>386</v>
      </c>
      <c r="C17" s="45">
        <v>170</v>
      </c>
      <c r="D17" s="45"/>
      <c r="E17" s="61"/>
      <c r="F17" s="56"/>
      <c r="G17" s="56"/>
      <c r="H17" s="56"/>
      <c r="I17" s="94"/>
      <c r="J17" s="95"/>
      <c r="K17" s="57" t="s">
        <v>387</v>
      </c>
      <c r="L17" s="57"/>
      <c r="M17" s="57"/>
      <c r="N17" s="48">
        <v>500</v>
      </c>
      <c r="O17" s="48"/>
      <c r="P17" s="58"/>
    </row>
    <row r="18" spans="1:16" ht="23.25" customHeight="1">
      <c r="A18" s="62"/>
      <c r="B18" s="63" t="s">
        <v>388</v>
      </c>
      <c r="C18" s="45">
        <v>20</v>
      </c>
      <c r="D18" s="59"/>
      <c r="E18" s="60"/>
      <c r="F18" s="56"/>
      <c r="G18" s="56"/>
      <c r="H18" s="56"/>
      <c r="I18" s="94"/>
      <c r="J18" s="95"/>
      <c r="K18" s="57" t="s">
        <v>389</v>
      </c>
      <c r="L18" s="57"/>
      <c r="M18" s="57"/>
      <c r="N18" s="48">
        <v>600</v>
      </c>
      <c r="O18" s="48"/>
      <c r="P18" s="58"/>
    </row>
    <row r="19" spans="1:16" ht="23.25" customHeight="1">
      <c r="A19" s="62"/>
      <c r="B19" s="63" t="s">
        <v>390</v>
      </c>
      <c r="C19" s="45">
        <v>120</v>
      </c>
      <c r="D19" s="59"/>
      <c r="E19" s="60"/>
      <c r="F19" s="56"/>
      <c r="G19" s="56"/>
      <c r="H19" s="56"/>
      <c r="I19" s="94"/>
      <c r="J19" s="95"/>
      <c r="K19" s="96" t="s">
        <v>391</v>
      </c>
      <c r="L19" s="96"/>
      <c r="M19" s="96"/>
      <c r="N19" s="59">
        <v>670</v>
      </c>
      <c r="O19" s="59"/>
      <c r="P19" s="60"/>
    </row>
    <row r="20" spans="1:16" ht="23.25" customHeight="1">
      <c r="A20" s="62"/>
      <c r="B20" s="63" t="s">
        <v>392</v>
      </c>
      <c r="C20" s="45">
        <v>100</v>
      </c>
      <c r="D20" s="59"/>
      <c r="E20" s="60"/>
      <c r="F20" s="56"/>
      <c r="G20" s="56"/>
      <c r="H20" s="56"/>
      <c r="I20" s="94"/>
      <c r="J20" s="95"/>
      <c r="K20" s="57" t="s">
        <v>393</v>
      </c>
      <c r="L20" s="57"/>
      <c r="M20" s="57"/>
      <c r="N20" s="48">
        <v>550</v>
      </c>
      <c r="O20" s="48"/>
      <c r="P20" s="58"/>
    </row>
    <row r="21" spans="1:16" ht="23.25" customHeight="1">
      <c r="A21" s="62"/>
      <c r="B21" s="63" t="s">
        <v>394</v>
      </c>
      <c r="C21" s="45">
        <v>170</v>
      </c>
      <c r="D21" s="59"/>
      <c r="E21" s="60"/>
      <c r="F21" s="56"/>
      <c r="G21" s="56"/>
      <c r="H21" s="56"/>
      <c r="I21" s="94"/>
      <c r="J21" s="95"/>
      <c r="K21" s="57" t="s">
        <v>395</v>
      </c>
      <c r="L21" s="57"/>
      <c r="M21" s="57"/>
      <c r="N21" s="48">
        <v>600</v>
      </c>
      <c r="O21" s="48"/>
      <c r="P21" s="58"/>
    </row>
    <row r="22" spans="1:16" ht="23.25" customHeight="1">
      <c r="A22" s="62"/>
      <c r="B22" s="63" t="s">
        <v>396</v>
      </c>
      <c r="C22" s="45">
        <v>270</v>
      </c>
      <c r="D22" s="59"/>
      <c r="E22" s="60"/>
      <c r="F22" s="56"/>
      <c r="G22" s="56"/>
      <c r="H22" s="56"/>
      <c r="I22" s="94"/>
      <c r="J22" s="95"/>
      <c r="K22" s="57" t="s">
        <v>397</v>
      </c>
      <c r="L22" s="57"/>
      <c r="M22" s="57"/>
      <c r="N22" s="48">
        <v>350</v>
      </c>
      <c r="O22" s="48"/>
      <c r="P22" s="58"/>
    </row>
    <row r="23" spans="1:16" ht="23.25" customHeight="1">
      <c r="A23" s="62"/>
      <c r="B23" s="63" t="s">
        <v>398</v>
      </c>
      <c r="C23" s="45">
        <v>170</v>
      </c>
      <c r="D23" s="45"/>
      <c r="E23" s="61"/>
      <c r="F23" s="56"/>
      <c r="G23" s="56"/>
      <c r="H23" s="56"/>
      <c r="I23" s="94"/>
      <c r="J23" s="95"/>
      <c r="K23" s="57" t="s">
        <v>399</v>
      </c>
      <c r="L23" s="57"/>
      <c r="M23" s="57"/>
      <c r="N23" s="48">
        <v>450</v>
      </c>
      <c r="O23" s="48"/>
      <c r="P23" s="58"/>
    </row>
    <row r="24" spans="1:16" ht="23.25" customHeight="1">
      <c r="A24" s="62"/>
      <c r="B24" s="63" t="s">
        <v>400</v>
      </c>
      <c r="C24" s="45">
        <v>100</v>
      </c>
      <c r="D24" s="45"/>
      <c r="E24" s="61"/>
      <c r="F24" s="56"/>
      <c r="G24" s="56"/>
      <c r="H24" s="56"/>
      <c r="I24" s="94"/>
      <c r="J24" s="95"/>
      <c r="K24" s="57" t="s">
        <v>401</v>
      </c>
      <c r="L24" s="57"/>
      <c r="M24" s="57"/>
      <c r="N24" s="48">
        <v>550</v>
      </c>
      <c r="O24" s="48"/>
      <c r="P24" s="58"/>
    </row>
    <row r="25" spans="1:16" ht="23.25" customHeight="1">
      <c r="A25" s="64" t="s">
        <v>402</v>
      </c>
      <c r="B25" s="65" t="s">
        <v>403</v>
      </c>
      <c r="C25" s="45">
        <v>150</v>
      </c>
      <c r="D25" s="45"/>
      <c r="E25" s="61"/>
      <c r="F25" s="56"/>
      <c r="G25" s="56"/>
      <c r="H25" s="56"/>
      <c r="I25" s="94"/>
      <c r="J25" s="95"/>
      <c r="K25" s="57" t="s">
        <v>404</v>
      </c>
      <c r="L25" s="57"/>
      <c r="M25" s="57"/>
      <c r="N25" s="48">
        <v>400</v>
      </c>
      <c r="O25" s="48"/>
      <c r="P25" s="58"/>
    </row>
    <row r="26" spans="1:16" ht="23.25" customHeight="1">
      <c r="A26" s="64"/>
      <c r="B26" s="65" t="s">
        <v>405</v>
      </c>
      <c r="C26" s="45">
        <v>200</v>
      </c>
      <c r="D26" s="45"/>
      <c r="E26" s="61"/>
      <c r="F26" s="56"/>
      <c r="G26" s="56"/>
      <c r="H26" s="56"/>
      <c r="I26" s="94"/>
      <c r="J26" s="95"/>
      <c r="K26" s="57" t="s">
        <v>406</v>
      </c>
      <c r="L26" s="57"/>
      <c r="M26" s="57"/>
      <c r="N26" s="48">
        <v>500</v>
      </c>
      <c r="O26" s="48"/>
      <c r="P26" s="58"/>
    </row>
    <row r="27" spans="1:16" ht="23.25" customHeight="1">
      <c r="A27" s="66" t="s">
        <v>407</v>
      </c>
      <c r="B27" s="57">
        <v>20</v>
      </c>
      <c r="C27" s="45">
        <v>310</v>
      </c>
      <c r="D27" s="45"/>
      <c r="E27" s="61"/>
      <c r="F27" s="56"/>
      <c r="G27" s="56"/>
      <c r="H27" s="56"/>
      <c r="I27" s="94"/>
      <c r="J27" s="95"/>
      <c r="K27" s="57" t="s">
        <v>408</v>
      </c>
      <c r="L27" s="57"/>
      <c r="M27" s="57"/>
      <c r="N27" s="48">
        <v>500</v>
      </c>
      <c r="O27" s="48"/>
      <c r="P27" s="58"/>
    </row>
    <row r="28" spans="1:16" ht="23.25" customHeight="1">
      <c r="A28" s="67" t="s">
        <v>409</v>
      </c>
      <c r="B28" s="65" t="s">
        <v>410</v>
      </c>
      <c r="C28" s="45">
        <v>250</v>
      </c>
      <c r="D28" s="45"/>
      <c r="E28" s="61"/>
      <c r="F28" s="56"/>
      <c r="G28" s="56"/>
      <c r="H28" s="56"/>
      <c r="I28" s="94"/>
      <c r="J28" s="95"/>
      <c r="K28" s="57" t="s">
        <v>411</v>
      </c>
      <c r="L28" s="57"/>
      <c r="M28" s="57"/>
      <c r="N28" s="48">
        <v>550</v>
      </c>
      <c r="O28" s="48"/>
      <c r="P28" s="58"/>
    </row>
    <row r="29" spans="1:16" ht="23.25" customHeight="1">
      <c r="A29" s="67"/>
      <c r="B29" s="65" t="s">
        <v>412</v>
      </c>
      <c r="C29" s="45">
        <v>300</v>
      </c>
      <c r="D29" s="45"/>
      <c r="E29" s="61"/>
      <c r="F29" s="56"/>
      <c r="G29" s="56"/>
      <c r="H29" s="56"/>
      <c r="I29" s="94"/>
      <c r="J29" s="95"/>
      <c r="K29" s="57" t="s">
        <v>413</v>
      </c>
      <c r="L29" s="57"/>
      <c r="M29" s="57"/>
      <c r="N29" s="48">
        <v>550</v>
      </c>
      <c r="O29" s="48"/>
      <c r="P29" s="58"/>
    </row>
    <row r="30" spans="1:16" ht="23.25" customHeight="1">
      <c r="A30" s="67"/>
      <c r="B30" s="65" t="s">
        <v>414</v>
      </c>
      <c r="C30" s="45">
        <v>350</v>
      </c>
      <c r="D30" s="45"/>
      <c r="E30" s="61"/>
      <c r="F30" s="56"/>
      <c r="G30" s="56"/>
      <c r="H30" s="56"/>
      <c r="I30" s="94"/>
      <c r="J30" s="95"/>
      <c r="K30" s="57" t="s">
        <v>415</v>
      </c>
      <c r="L30" s="57"/>
      <c r="M30" s="57"/>
      <c r="N30" s="48">
        <v>550</v>
      </c>
      <c r="O30" s="48"/>
      <c r="P30" s="58"/>
    </row>
    <row r="31" spans="1:16" ht="23.25" customHeight="1">
      <c r="A31" s="67"/>
      <c r="B31" s="65" t="s">
        <v>416</v>
      </c>
      <c r="C31" s="45">
        <v>400</v>
      </c>
      <c r="D31" s="45"/>
      <c r="E31" s="61"/>
      <c r="F31" s="56"/>
      <c r="G31" s="56"/>
      <c r="H31" s="56"/>
      <c r="I31" s="94"/>
      <c r="J31" s="95"/>
      <c r="K31" s="57" t="s">
        <v>417</v>
      </c>
      <c r="L31" s="57"/>
      <c r="M31" s="57"/>
      <c r="N31" s="48">
        <v>650</v>
      </c>
      <c r="O31" s="48"/>
      <c r="P31" s="58"/>
    </row>
    <row r="32" spans="1:16" ht="23.25" customHeight="1">
      <c r="A32" s="67"/>
      <c r="B32" s="65" t="s">
        <v>418</v>
      </c>
      <c r="C32" s="45">
        <v>550</v>
      </c>
      <c r="D32" s="45"/>
      <c r="E32" s="61"/>
      <c r="F32" s="56"/>
      <c r="G32" s="56"/>
      <c r="H32" s="56"/>
      <c r="I32" s="97"/>
      <c r="J32" s="98"/>
      <c r="K32" s="99" t="s">
        <v>419</v>
      </c>
      <c r="L32" s="99"/>
      <c r="M32" s="99"/>
      <c r="N32" s="100">
        <v>550</v>
      </c>
      <c r="O32" s="100"/>
      <c r="P32" s="101"/>
    </row>
    <row r="33" spans="1:16" ht="23.25" customHeight="1">
      <c r="A33" s="68" t="s">
        <v>420</v>
      </c>
      <c r="B33" s="63" t="s">
        <v>421</v>
      </c>
      <c r="C33" s="48">
        <v>400</v>
      </c>
      <c r="D33" s="48"/>
      <c r="E33" s="58"/>
      <c r="F33" s="56"/>
      <c r="G33" s="56"/>
      <c r="H33" s="56"/>
      <c r="I33" s="102" t="s">
        <v>422</v>
      </c>
      <c r="J33" s="103"/>
      <c r="K33" s="57" t="s">
        <v>423</v>
      </c>
      <c r="L33" s="57"/>
      <c r="M33" s="57"/>
      <c r="N33" s="48">
        <v>170</v>
      </c>
      <c r="O33" s="48"/>
      <c r="P33" s="58"/>
    </row>
    <row r="34" spans="1:16" ht="23.25" customHeight="1">
      <c r="A34" s="68"/>
      <c r="B34" s="63" t="s">
        <v>424</v>
      </c>
      <c r="C34" s="48">
        <v>400</v>
      </c>
      <c r="D34" s="48"/>
      <c r="E34" s="58"/>
      <c r="F34" s="56"/>
      <c r="G34" s="56"/>
      <c r="H34" s="56"/>
      <c r="I34" s="104"/>
      <c r="J34" s="105"/>
      <c r="K34" s="57" t="s">
        <v>425</v>
      </c>
      <c r="L34" s="57"/>
      <c r="M34" s="57"/>
      <c r="N34" s="48">
        <v>50</v>
      </c>
      <c r="O34" s="48"/>
      <c r="P34" s="58"/>
    </row>
    <row r="35" spans="1:16" ht="19.5" customHeight="1">
      <c r="A35" s="68"/>
      <c r="B35" s="63" t="s">
        <v>426</v>
      </c>
      <c r="C35" s="48">
        <v>450</v>
      </c>
      <c r="D35" s="48"/>
      <c r="E35" s="58"/>
      <c r="I35" s="104"/>
      <c r="J35" s="105"/>
      <c r="K35" s="57" t="s">
        <v>427</v>
      </c>
      <c r="L35" s="57"/>
      <c r="M35" s="57"/>
      <c r="N35" s="48">
        <v>120</v>
      </c>
      <c r="O35" s="48"/>
      <c r="P35" s="58"/>
    </row>
    <row r="36" spans="1:16" ht="19.5" customHeight="1">
      <c r="A36" s="68"/>
      <c r="B36" s="63" t="s">
        <v>428</v>
      </c>
      <c r="C36" s="48">
        <v>500</v>
      </c>
      <c r="D36" s="48"/>
      <c r="E36" s="58"/>
      <c r="I36" s="104"/>
      <c r="J36" s="105"/>
      <c r="K36" s="57" t="s">
        <v>429</v>
      </c>
      <c r="L36" s="57"/>
      <c r="M36" s="57"/>
      <c r="N36" s="48">
        <v>200</v>
      </c>
      <c r="O36" s="48"/>
      <c r="P36" s="58"/>
    </row>
    <row r="37" spans="1:16" ht="19.5" customHeight="1">
      <c r="A37" s="68"/>
      <c r="B37" s="69" t="s">
        <v>430</v>
      </c>
      <c r="C37" s="70">
        <v>500</v>
      </c>
      <c r="D37" s="70"/>
      <c r="E37" s="71"/>
      <c r="I37" s="104"/>
      <c r="J37" s="105"/>
      <c r="K37" s="106" t="s">
        <v>431</v>
      </c>
      <c r="L37" s="106"/>
      <c r="M37" s="106"/>
      <c r="N37" s="70">
        <v>300</v>
      </c>
      <c r="O37" s="70"/>
      <c r="P37" s="71"/>
    </row>
    <row r="38" spans="1:16" ht="21" customHeight="1">
      <c r="A38" s="68"/>
      <c r="B38" s="69" t="s">
        <v>432</v>
      </c>
      <c r="C38" s="70">
        <v>670</v>
      </c>
      <c r="D38" s="70"/>
      <c r="E38" s="71"/>
      <c r="I38" s="107"/>
      <c r="J38" s="108"/>
      <c r="K38" s="57" t="s">
        <v>433</v>
      </c>
      <c r="L38" s="57"/>
      <c r="M38" s="57"/>
      <c r="N38" s="48">
        <v>400</v>
      </c>
      <c r="O38" s="48"/>
      <c r="P38" s="58"/>
    </row>
    <row r="39" spans="1:16" ht="19.5" customHeight="1">
      <c r="A39" s="68"/>
      <c r="B39" s="69" t="s">
        <v>434</v>
      </c>
      <c r="C39" s="70">
        <v>550</v>
      </c>
      <c r="D39" s="70"/>
      <c r="E39" s="71"/>
      <c r="I39" s="66" t="s">
        <v>435</v>
      </c>
      <c r="J39" s="109"/>
      <c r="K39" s="57" t="s">
        <v>436</v>
      </c>
      <c r="L39" s="57"/>
      <c r="M39" s="57"/>
      <c r="N39" s="48">
        <v>500</v>
      </c>
      <c r="O39" s="48"/>
      <c r="P39" s="58"/>
    </row>
    <row r="40" spans="1:16" ht="19.5" customHeight="1">
      <c r="A40" s="72"/>
      <c r="B40" s="73" t="s">
        <v>437</v>
      </c>
      <c r="C40" s="74">
        <v>500</v>
      </c>
      <c r="D40" s="74"/>
      <c r="E40" s="75"/>
      <c r="I40" s="66" t="s">
        <v>438</v>
      </c>
      <c r="J40" s="109"/>
      <c r="K40" s="57" t="s">
        <v>439</v>
      </c>
      <c r="L40" s="57"/>
      <c r="M40" s="57"/>
      <c r="N40" s="48">
        <v>1200</v>
      </c>
      <c r="O40" s="48"/>
      <c r="P40" s="58"/>
    </row>
    <row r="41" spans="1:16" ht="19.5" customHeight="1">
      <c r="A41" s="36" t="s">
        <v>167</v>
      </c>
      <c r="B41" s="76"/>
      <c r="C41" s="77"/>
      <c r="D41" s="77"/>
      <c r="E41" s="77"/>
      <c r="I41" s="110" t="s">
        <v>162</v>
      </c>
      <c r="J41" s="111"/>
      <c r="K41" s="112" t="s">
        <v>165</v>
      </c>
      <c r="L41" s="112"/>
      <c r="M41" s="112"/>
      <c r="N41" s="74">
        <v>1200</v>
      </c>
      <c r="O41" s="74"/>
      <c r="P41" s="75"/>
    </row>
    <row r="42" spans="1:16" ht="19.5" customHeight="1">
      <c r="A42" s="78" t="s">
        <v>440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1:16" ht="15">
      <c r="A43" s="78" t="s">
        <v>441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1:16" ht="15">
      <c r="A44" s="78" t="s">
        <v>442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1:16" ht="15">
      <c r="A45" s="78" t="s">
        <v>443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1:16" ht="15">
      <c r="A46" s="79" t="s">
        <v>444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1:16" ht="15">
      <c r="A47" s="80" t="s">
        <v>445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1:16" ht="15">
      <c r="A48" s="82" t="s">
        <v>446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</row>
    <row r="49" spans="1:16" ht="15">
      <c r="A49" s="78" t="s">
        <v>447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</sheetData>
  <sheetProtection/>
  <mergeCells count="134">
    <mergeCell ref="A2:P2"/>
    <mergeCell ref="N3:P3"/>
    <mergeCell ref="C4:P4"/>
    <mergeCell ref="C5:D5"/>
    <mergeCell ref="E5:F5"/>
    <mergeCell ref="G5:H5"/>
    <mergeCell ref="I5:J5"/>
    <mergeCell ref="C6:D6"/>
    <mergeCell ref="E6:F6"/>
    <mergeCell ref="G6:H6"/>
    <mergeCell ref="I6:J6"/>
    <mergeCell ref="A7:P7"/>
    <mergeCell ref="C8:E8"/>
    <mergeCell ref="I8:J8"/>
    <mergeCell ref="K8:M8"/>
    <mergeCell ref="N8:P8"/>
    <mergeCell ref="C9:E9"/>
    <mergeCell ref="K9:M9"/>
    <mergeCell ref="N9:P9"/>
    <mergeCell ref="C10:E10"/>
    <mergeCell ref="K10:M10"/>
    <mergeCell ref="N10:P10"/>
    <mergeCell ref="C11:E11"/>
    <mergeCell ref="K11:M11"/>
    <mergeCell ref="N11:P11"/>
    <mergeCell ref="C12:E12"/>
    <mergeCell ref="K12:M12"/>
    <mergeCell ref="N12:P12"/>
    <mergeCell ref="C13:E13"/>
    <mergeCell ref="K13:M13"/>
    <mergeCell ref="N13:P13"/>
    <mergeCell ref="C14:E14"/>
    <mergeCell ref="K14:M14"/>
    <mergeCell ref="N14:P14"/>
    <mergeCell ref="C15:E15"/>
    <mergeCell ref="K15:M15"/>
    <mergeCell ref="N15:P15"/>
    <mergeCell ref="C16:E16"/>
    <mergeCell ref="K16:M16"/>
    <mergeCell ref="N16:P16"/>
    <mergeCell ref="C17:E17"/>
    <mergeCell ref="K17:M17"/>
    <mergeCell ref="N17:P17"/>
    <mergeCell ref="C18:E18"/>
    <mergeCell ref="K18:M18"/>
    <mergeCell ref="N18:P18"/>
    <mergeCell ref="C19:E19"/>
    <mergeCell ref="K19:M19"/>
    <mergeCell ref="N19:P19"/>
    <mergeCell ref="C20:E20"/>
    <mergeCell ref="K20:M20"/>
    <mergeCell ref="N20:P20"/>
    <mergeCell ref="C21:E21"/>
    <mergeCell ref="K21:M21"/>
    <mergeCell ref="N21:P21"/>
    <mergeCell ref="C22:E22"/>
    <mergeCell ref="K22:M22"/>
    <mergeCell ref="N22:P22"/>
    <mergeCell ref="C23:E23"/>
    <mergeCell ref="K23:M23"/>
    <mergeCell ref="N23:P23"/>
    <mergeCell ref="C24:E24"/>
    <mergeCell ref="K24:M24"/>
    <mergeCell ref="N24:P24"/>
    <mergeCell ref="C25:E25"/>
    <mergeCell ref="K25:M25"/>
    <mergeCell ref="N25:P25"/>
    <mergeCell ref="C26:E26"/>
    <mergeCell ref="K26:M26"/>
    <mergeCell ref="N26:P26"/>
    <mergeCell ref="C27:E27"/>
    <mergeCell ref="K27:M27"/>
    <mergeCell ref="N27:P27"/>
    <mergeCell ref="C28:E28"/>
    <mergeCell ref="K28:M28"/>
    <mergeCell ref="N28:P28"/>
    <mergeCell ref="C29:E29"/>
    <mergeCell ref="K29:M29"/>
    <mergeCell ref="N29:P29"/>
    <mergeCell ref="C30:E30"/>
    <mergeCell ref="K30:M30"/>
    <mergeCell ref="N30:P30"/>
    <mergeCell ref="C31:E31"/>
    <mergeCell ref="K31:M31"/>
    <mergeCell ref="N31:P31"/>
    <mergeCell ref="C32:E32"/>
    <mergeCell ref="K32:M32"/>
    <mergeCell ref="N32:P32"/>
    <mergeCell ref="C33:E33"/>
    <mergeCell ref="K33:M33"/>
    <mergeCell ref="N33:P33"/>
    <mergeCell ref="C34:E34"/>
    <mergeCell ref="K34:M34"/>
    <mergeCell ref="N34:P34"/>
    <mergeCell ref="C35:E35"/>
    <mergeCell ref="K35:M35"/>
    <mergeCell ref="N35:P35"/>
    <mergeCell ref="C36:E36"/>
    <mergeCell ref="K36:M36"/>
    <mergeCell ref="N36:P36"/>
    <mergeCell ref="C37:E37"/>
    <mergeCell ref="K37:M37"/>
    <mergeCell ref="N37:P37"/>
    <mergeCell ref="C38:E38"/>
    <mergeCell ref="K38:M38"/>
    <mergeCell ref="N38:P38"/>
    <mergeCell ref="C39:E39"/>
    <mergeCell ref="I39:J39"/>
    <mergeCell ref="K39:M39"/>
    <mergeCell ref="N39:P39"/>
    <mergeCell ref="C40:E40"/>
    <mergeCell ref="I40:J40"/>
    <mergeCell ref="K40:M40"/>
    <mergeCell ref="N40:P40"/>
    <mergeCell ref="I41:J41"/>
    <mergeCell ref="K41:M41"/>
    <mergeCell ref="N41:P41"/>
    <mergeCell ref="A42:P42"/>
    <mergeCell ref="A43:P43"/>
    <mergeCell ref="A44:P44"/>
    <mergeCell ref="A45:P45"/>
    <mergeCell ref="A47:P47"/>
    <mergeCell ref="A48:P48"/>
    <mergeCell ref="A49:P49"/>
    <mergeCell ref="A4:A5"/>
    <mergeCell ref="A9:A12"/>
    <mergeCell ref="A13:A24"/>
    <mergeCell ref="A25:A26"/>
    <mergeCell ref="A28:A32"/>
    <mergeCell ref="A33:A40"/>
    <mergeCell ref="B4:B5"/>
    <mergeCell ref="F8:H33"/>
    <mergeCell ref="I9:J32"/>
    <mergeCell ref="I33:J38"/>
  </mergeCells>
  <printOptions horizontalCentered="1"/>
  <pageMargins left="0.2" right="0.2" top="0.28" bottom="0.08" header="0.31" footer="0.16"/>
  <pageSetup fitToHeight="1" fitToWidth="1" horizontalDpi="600" verticalDpi="600" orientation="portrait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workbookViewId="0" topLeftCell="A1">
      <selection activeCell="B15" sqref="B15"/>
    </sheetView>
  </sheetViews>
  <sheetFormatPr defaultColWidth="8.625" defaultRowHeight="14.25"/>
  <cols>
    <col min="1" max="4" width="12.625" style="1" customWidth="1"/>
    <col min="5" max="5" width="13.25390625" style="1" customWidth="1"/>
    <col min="6" max="32" width="9.00390625" style="1" bestFit="1" customWidth="1"/>
    <col min="33" max="16384" width="8.625" style="1" customWidth="1"/>
  </cols>
  <sheetData>
    <row r="1" ht="18.75">
      <c r="E1" s="1" t="s">
        <v>0</v>
      </c>
    </row>
    <row r="2" spans="1:5" ht="20.25">
      <c r="A2" s="21" t="s">
        <v>448</v>
      </c>
      <c r="B2" s="21"/>
      <c r="C2" s="21"/>
      <c r="D2" s="21"/>
      <c r="E2" s="21"/>
    </row>
    <row r="3" spans="1:5" ht="19.5">
      <c r="A3" s="22" t="s">
        <v>449</v>
      </c>
      <c r="B3" s="22"/>
      <c r="C3" s="22"/>
      <c r="D3" s="22"/>
      <c r="E3" s="22"/>
    </row>
    <row r="4" spans="1:5" ht="18.75">
      <c r="A4" s="23" t="s">
        <v>332</v>
      </c>
      <c r="B4" s="24" t="s">
        <v>15</v>
      </c>
      <c r="C4" s="25"/>
      <c r="D4" s="25"/>
      <c r="E4" s="26"/>
    </row>
    <row r="5" spans="1:5" ht="18.75">
      <c r="A5" s="27"/>
      <c r="B5" s="28" t="s">
        <v>30</v>
      </c>
      <c r="C5" s="28" t="s">
        <v>113</v>
      </c>
      <c r="D5" s="28" t="s">
        <v>450</v>
      </c>
      <c r="E5" s="11" t="s">
        <v>451</v>
      </c>
    </row>
    <row r="6" spans="1:5" ht="18.75">
      <c r="A6" s="29" t="s">
        <v>17</v>
      </c>
      <c r="B6" s="28">
        <f>B15+300+50</f>
        <v>5475</v>
      </c>
      <c r="C6" s="28">
        <f aca="true" t="shared" si="0" ref="C6:C20">B6+220</f>
        <v>5695</v>
      </c>
      <c r="D6" s="28">
        <f aca="true" t="shared" si="1" ref="D6:D20">B6+50</f>
        <v>5525</v>
      </c>
      <c r="E6" s="11">
        <f aca="true" t="shared" si="2" ref="E6:E20">B6+125</f>
        <v>5600</v>
      </c>
    </row>
    <row r="7" spans="1:5" ht="18.75">
      <c r="A7" s="29" t="s">
        <v>180</v>
      </c>
      <c r="B7" s="28">
        <f>B15+250+50</f>
        <v>5425</v>
      </c>
      <c r="C7" s="28">
        <f t="shared" si="0"/>
        <v>5645</v>
      </c>
      <c r="D7" s="28">
        <f t="shared" si="1"/>
        <v>5475</v>
      </c>
      <c r="E7" s="11">
        <f t="shared" si="2"/>
        <v>5550</v>
      </c>
    </row>
    <row r="8" spans="1:5" ht="18.75">
      <c r="A8" s="29" t="s">
        <v>18</v>
      </c>
      <c r="B8" s="28">
        <f>B15+200-30+50</f>
        <v>5345</v>
      </c>
      <c r="C8" s="28">
        <f t="shared" si="0"/>
        <v>5565</v>
      </c>
      <c r="D8" s="28">
        <f t="shared" si="1"/>
        <v>5395</v>
      </c>
      <c r="E8" s="11">
        <f t="shared" si="2"/>
        <v>5470</v>
      </c>
    </row>
    <row r="9" spans="1:5" ht="18.75">
      <c r="A9" s="29" t="s">
        <v>19</v>
      </c>
      <c r="B9" s="28">
        <f>B15+200-30+50</f>
        <v>5345</v>
      </c>
      <c r="C9" s="28">
        <f t="shared" si="0"/>
        <v>5565</v>
      </c>
      <c r="D9" s="28">
        <f t="shared" si="1"/>
        <v>5395</v>
      </c>
      <c r="E9" s="11">
        <f t="shared" si="2"/>
        <v>5470</v>
      </c>
    </row>
    <row r="10" spans="1:5" ht="18.75">
      <c r="A10" s="29" t="s">
        <v>20</v>
      </c>
      <c r="B10" s="28">
        <f>B15+120+50</f>
        <v>5295</v>
      </c>
      <c r="C10" s="28">
        <f t="shared" si="0"/>
        <v>5515</v>
      </c>
      <c r="D10" s="28">
        <f t="shared" si="1"/>
        <v>5345</v>
      </c>
      <c r="E10" s="11">
        <f t="shared" si="2"/>
        <v>5420</v>
      </c>
    </row>
    <row r="11" spans="1:5" ht="18.75">
      <c r="A11" s="29" t="s">
        <v>452</v>
      </c>
      <c r="B11" s="28">
        <f>B15+100</f>
        <v>5225</v>
      </c>
      <c r="C11" s="28">
        <f t="shared" si="0"/>
        <v>5445</v>
      </c>
      <c r="D11" s="28">
        <f t="shared" si="1"/>
        <v>5275</v>
      </c>
      <c r="E11" s="11">
        <f t="shared" si="2"/>
        <v>5350</v>
      </c>
    </row>
    <row r="12" spans="1:5" ht="18.75">
      <c r="A12" s="29" t="s">
        <v>22</v>
      </c>
      <c r="B12" s="28">
        <f>B15+100</f>
        <v>5225</v>
      </c>
      <c r="C12" s="28">
        <f t="shared" si="0"/>
        <v>5445</v>
      </c>
      <c r="D12" s="28">
        <f t="shared" si="1"/>
        <v>5275</v>
      </c>
      <c r="E12" s="11">
        <f t="shared" si="2"/>
        <v>5350</v>
      </c>
    </row>
    <row r="13" spans="1:5" ht="18.75">
      <c r="A13" s="29" t="s">
        <v>23</v>
      </c>
      <c r="B13" s="28">
        <f>B15+80</f>
        <v>5205</v>
      </c>
      <c r="C13" s="28">
        <f t="shared" si="0"/>
        <v>5425</v>
      </c>
      <c r="D13" s="28">
        <f t="shared" si="1"/>
        <v>5255</v>
      </c>
      <c r="E13" s="11">
        <f t="shared" si="2"/>
        <v>5330</v>
      </c>
    </row>
    <row r="14" spans="1:5" ht="18.75">
      <c r="A14" s="29" t="s">
        <v>24</v>
      </c>
      <c r="B14" s="28">
        <f>B15+80</f>
        <v>5205</v>
      </c>
      <c r="C14" s="28">
        <f t="shared" si="0"/>
        <v>5425</v>
      </c>
      <c r="D14" s="28">
        <f t="shared" si="1"/>
        <v>5255</v>
      </c>
      <c r="E14" s="11">
        <f t="shared" si="2"/>
        <v>5330</v>
      </c>
    </row>
    <row r="15" spans="1:5" ht="18.75">
      <c r="A15" s="29" t="s">
        <v>25</v>
      </c>
      <c r="B15" s="28">
        <v>5125</v>
      </c>
      <c r="C15" s="28">
        <f t="shared" si="0"/>
        <v>5345</v>
      </c>
      <c r="D15" s="28">
        <f t="shared" si="1"/>
        <v>5175</v>
      </c>
      <c r="E15" s="11">
        <f t="shared" si="2"/>
        <v>5250</v>
      </c>
    </row>
    <row r="16" spans="1:5" ht="18.75">
      <c r="A16" s="29" t="s">
        <v>453</v>
      </c>
      <c r="B16" s="28">
        <f>B15</f>
        <v>5125</v>
      </c>
      <c r="C16" s="28">
        <f t="shared" si="0"/>
        <v>5345</v>
      </c>
      <c r="D16" s="28">
        <f t="shared" si="1"/>
        <v>5175</v>
      </c>
      <c r="E16" s="11">
        <f t="shared" si="2"/>
        <v>5250</v>
      </c>
    </row>
    <row r="17" spans="1:5" ht="18.75">
      <c r="A17" s="29" t="s">
        <v>454</v>
      </c>
      <c r="B17" s="28">
        <f>B15-30</f>
        <v>5095</v>
      </c>
      <c r="C17" s="28">
        <f t="shared" si="0"/>
        <v>5315</v>
      </c>
      <c r="D17" s="28">
        <f t="shared" si="1"/>
        <v>5145</v>
      </c>
      <c r="E17" s="11">
        <f t="shared" si="2"/>
        <v>5220</v>
      </c>
    </row>
    <row r="18" spans="1:5" ht="18.75">
      <c r="A18" s="29" t="s">
        <v>455</v>
      </c>
      <c r="B18" s="28">
        <f>B15-100</f>
        <v>5025</v>
      </c>
      <c r="C18" s="28">
        <f t="shared" si="0"/>
        <v>5245</v>
      </c>
      <c r="D18" s="28">
        <f t="shared" si="1"/>
        <v>5075</v>
      </c>
      <c r="E18" s="11">
        <f t="shared" si="2"/>
        <v>5150</v>
      </c>
    </row>
    <row r="19" spans="1:5" ht="18.75">
      <c r="A19" s="29" t="s">
        <v>456</v>
      </c>
      <c r="B19" s="28">
        <f>B15-100</f>
        <v>5025</v>
      </c>
      <c r="C19" s="28">
        <f t="shared" si="0"/>
        <v>5245</v>
      </c>
      <c r="D19" s="28">
        <f t="shared" si="1"/>
        <v>5075</v>
      </c>
      <c r="E19" s="11">
        <f t="shared" si="2"/>
        <v>5150</v>
      </c>
    </row>
    <row r="20" spans="1:5" ht="19.5">
      <c r="A20" s="30" t="s">
        <v>28</v>
      </c>
      <c r="B20" s="31">
        <f>B15-130</f>
        <v>4995</v>
      </c>
      <c r="C20" s="31">
        <f t="shared" si="0"/>
        <v>5215</v>
      </c>
      <c r="D20" s="31">
        <f t="shared" si="1"/>
        <v>5045</v>
      </c>
      <c r="E20" s="16">
        <f t="shared" si="2"/>
        <v>5120</v>
      </c>
    </row>
    <row r="21" spans="1:2" ht="18.75">
      <c r="A21" s="32" t="s">
        <v>457</v>
      </c>
      <c r="B21" s="32"/>
    </row>
    <row r="22" spans="1:5" ht="59.25" customHeight="1">
      <c r="A22" s="33" t="s">
        <v>458</v>
      </c>
      <c r="B22" s="33"/>
      <c r="C22" s="33"/>
      <c r="D22" s="33"/>
      <c r="E22" s="33"/>
    </row>
    <row r="23" spans="1:5" ht="18.75">
      <c r="A23" s="34" t="s">
        <v>459</v>
      </c>
      <c r="B23" s="34"/>
      <c r="C23" s="34"/>
      <c r="D23" s="34"/>
      <c r="E23" s="34"/>
    </row>
    <row r="24" spans="1:5" ht="18.75">
      <c r="A24" s="34" t="s">
        <v>460</v>
      </c>
      <c r="B24" s="34"/>
      <c r="C24" s="34"/>
      <c r="D24" s="34"/>
      <c r="E24" s="34"/>
    </row>
    <row r="25" spans="1:5" ht="39.75" customHeight="1">
      <c r="A25" s="35" t="s">
        <v>461</v>
      </c>
      <c r="B25" s="35"/>
      <c r="C25" s="35"/>
      <c r="D25" s="35"/>
      <c r="E25" s="35"/>
    </row>
    <row r="26" spans="1:5" ht="18.75">
      <c r="A26" s="34" t="s">
        <v>462</v>
      </c>
      <c r="B26" s="34"/>
      <c r="C26" s="34"/>
      <c r="D26" s="34"/>
      <c r="E26" s="34"/>
    </row>
  </sheetData>
  <sheetProtection/>
  <mergeCells count="10">
    <mergeCell ref="A2:E2"/>
    <mergeCell ref="A3:E3"/>
    <mergeCell ref="B4:E4"/>
    <mergeCell ref="A21:B21"/>
    <mergeCell ref="A22:E22"/>
    <mergeCell ref="A23:E23"/>
    <mergeCell ref="A24:E24"/>
    <mergeCell ref="A25:E25"/>
    <mergeCell ref="A26:E26"/>
    <mergeCell ref="A4:A5"/>
  </mergeCells>
  <printOptions horizontalCentered="1"/>
  <pageMargins left="0.43" right="0.51" top="1.14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SheetLayoutView="100" workbookViewId="0" topLeftCell="A1">
      <selection activeCell="D12" sqref="D12"/>
    </sheetView>
  </sheetViews>
  <sheetFormatPr defaultColWidth="8.625" defaultRowHeight="14.25"/>
  <cols>
    <col min="1" max="4" width="17.625" style="1" customWidth="1"/>
    <col min="5" max="5" width="8.75390625" style="1" hidden="1" customWidth="1"/>
    <col min="6" max="29" width="9.00390625" style="1" bestFit="1" customWidth="1"/>
    <col min="30" max="16384" width="8.625" style="1" customWidth="1"/>
  </cols>
  <sheetData>
    <row r="1" spans="1:4" ht="18.75">
      <c r="A1" s="2" t="s">
        <v>0</v>
      </c>
      <c r="B1" s="2"/>
      <c r="C1" s="2"/>
      <c r="D1" s="2"/>
    </row>
    <row r="2" spans="1:4" ht="20.25">
      <c r="A2" s="3" t="s">
        <v>463</v>
      </c>
      <c r="B2" s="3"/>
      <c r="C2" s="3"/>
      <c r="D2" s="3"/>
    </row>
    <row r="3" spans="3:4" ht="19.5">
      <c r="C3" s="4" t="s">
        <v>464</v>
      </c>
      <c r="D3" s="4"/>
    </row>
    <row r="4" spans="1:5" ht="19.5" customHeight="1">
      <c r="A4" s="5" t="s">
        <v>14</v>
      </c>
      <c r="B4" s="6" t="s">
        <v>465</v>
      </c>
      <c r="C4" s="6" t="s">
        <v>15</v>
      </c>
      <c r="D4" s="7" t="s">
        <v>466</v>
      </c>
      <c r="E4" s="1" t="s">
        <v>31</v>
      </c>
    </row>
    <row r="5" spans="1:5" ht="19.5" customHeight="1">
      <c r="A5" s="8" t="s">
        <v>467</v>
      </c>
      <c r="B5" s="9" t="s">
        <v>468</v>
      </c>
      <c r="C5" s="10" t="s">
        <v>469</v>
      </c>
      <c r="D5" s="11">
        <f>D12+260</f>
        <v>7040</v>
      </c>
      <c r="E5" s="1">
        <v>700</v>
      </c>
    </row>
    <row r="6" spans="1:4" ht="19.5" customHeight="1">
      <c r="A6" s="8"/>
      <c r="B6" s="9"/>
      <c r="C6" s="12" t="s">
        <v>470</v>
      </c>
      <c r="D6" s="11">
        <f>D12+140</f>
        <v>6920</v>
      </c>
    </row>
    <row r="7" spans="1:5" ht="19.5" customHeight="1">
      <c r="A7" s="8"/>
      <c r="B7" s="9"/>
      <c r="C7" s="12" t="s">
        <v>471</v>
      </c>
      <c r="D7" s="11">
        <f>D12+140</f>
        <v>6920</v>
      </c>
      <c r="E7" s="1">
        <v>0</v>
      </c>
    </row>
    <row r="8" spans="1:4" ht="19.5" customHeight="1">
      <c r="A8" s="8"/>
      <c r="B8" s="9"/>
      <c r="C8" s="10" t="s">
        <v>472</v>
      </c>
      <c r="D8" s="11">
        <f>D12+120</f>
        <v>6900</v>
      </c>
    </row>
    <row r="9" spans="1:4" ht="19.5" customHeight="1">
      <c r="A9" s="8"/>
      <c r="B9" s="9"/>
      <c r="C9" s="10" t="s">
        <v>473</v>
      </c>
      <c r="D9" s="11">
        <f>D12+60</f>
        <v>6840</v>
      </c>
    </row>
    <row r="10" spans="1:4" ht="19.5" customHeight="1">
      <c r="A10" s="8"/>
      <c r="B10" s="9"/>
      <c r="C10" s="10" t="s">
        <v>474</v>
      </c>
      <c r="D10" s="11">
        <f>D12+40</f>
        <v>6820</v>
      </c>
    </row>
    <row r="11" spans="1:4" ht="19.5" customHeight="1">
      <c r="A11" s="8"/>
      <c r="B11" s="9"/>
      <c r="C11" s="10" t="s">
        <v>475</v>
      </c>
      <c r="D11" s="11">
        <f>D12+20</f>
        <v>6800</v>
      </c>
    </row>
    <row r="12" spans="1:5" ht="19.5" customHeight="1">
      <c r="A12" s="8"/>
      <c r="B12" s="9"/>
      <c r="C12" s="10" t="s">
        <v>476</v>
      </c>
      <c r="D12" s="11">
        <v>6780</v>
      </c>
      <c r="E12" s="1">
        <v>-20</v>
      </c>
    </row>
    <row r="13" spans="1:5" ht="19.5" customHeight="1">
      <c r="A13" s="8"/>
      <c r="B13" s="9"/>
      <c r="C13" s="10" t="s">
        <v>477</v>
      </c>
      <c r="D13" s="11">
        <f>D12-30</f>
        <v>6750</v>
      </c>
      <c r="E13" s="1">
        <v>-20</v>
      </c>
    </row>
    <row r="14" spans="1:4" ht="19.5" customHeight="1">
      <c r="A14" s="13"/>
      <c r="B14" s="14"/>
      <c r="C14" s="15" t="s">
        <v>478</v>
      </c>
      <c r="D14" s="16">
        <f>D12-80</f>
        <v>6700</v>
      </c>
    </row>
    <row r="15" spans="1:3" ht="18.75">
      <c r="A15" s="17" t="s">
        <v>479</v>
      </c>
      <c r="B15" s="17"/>
      <c r="C15" s="17"/>
    </row>
    <row r="16" spans="1:4" ht="18.75" customHeight="1">
      <c r="A16" s="18" t="s">
        <v>480</v>
      </c>
      <c r="B16" s="18"/>
      <c r="C16" s="18"/>
      <c r="D16" s="18"/>
    </row>
    <row r="17" spans="1:3" ht="18.75">
      <c r="A17" s="19" t="s">
        <v>481</v>
      </c>
      <c r="B17" s="19"/>
      <c r="C17" s="19"/>
    </row>
    <row r="18" spans="1:3" ht="18.75">
      <c r="A18" s="19" t="s">
        <v>482</v>
      </c>
      <c r="B18" s="19"/>
      <c r="C18" s="19"/>
    </row>
    <row r="19" spans="1:3" ht="18.75">
      <c r="A19" s="19" t="s">
        <v>483</v>
      </c>
      <c r="B19" s="19"/>
      <c r="C19" s="19"/>
    </row>
    <row r="20" spans="1:3" ht="18.75">
      <c r="A20" s="20"/>
      <c r="B20" s="20"/>
      <c r="C20" s="20"/>
    </row>
  </sheetData>
  <sheetProtection/>
  <mergeCells count="6">
    <mergeCell ref="A1:D1"/>
    <mergeCell ref="A2:D2"/>
    <mergeCell ref="C3:D3"/>
    <mergeCell ref="A16:D16"/>
    <mergeCell ref="A5:A14"/>
    <mergeCell ref="B5:B14"/>
  </mergeCells>
  <printOptions horizontalCentered="1"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2017-03-16T09:22:32Z</cp:lastPrinted>
  <dcterms:created xsi:type="dcterms:W3CDTF">2016-12-05T02:47:13Z</dcterms:created>
  <dcterms:modified xsi:type="dcterms:W3CDTF">2017-10-15T07:04:25Z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2052-10.8.0.5988</vt:lpwstr>
  </property>
</Properties>
</file>